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a\Documents\Anne\SIRA\Minutes\2017\Treasury\"/>
    </mc:Choice>
  </mc:AlternateContent>
  <xr:revisionPtr revIDLastSave="0" documentId="13_ncr:1_{432A35A7-71C3-40C4-A78D-BFA9FA475BE7}" xr6:coauthVersionLast="37" xr6:coauthVersionMax="37" xr10:uidLastSave="{00000000-0000-0000-0000-000000000000}"/>
  <bookViews>
    <workbookView xWindow="0" yWindow="0" windowWidth="28800" windowHeight="11280" activeTab="3" xr2:uid="{00000000-000D-0000-FFFF-FFFF00000000}"/>
  </bookViews>
  <sheets>
    <sheet name="Sep P&amp;L with budget" sheetId="3" r:id="rId1"/>
    <sheet name="YTD P&amp;L with budget" sheetId="5" r:id="rId2"/>
    <sheet name="Activity P&amp;L" sheetId="6" r:id="rId3"/>
    <sheet name="Balance sheet" sheetId="1" r:id="rId4"/>
  </sheets>
  <definedNames>
    <definedName name="_xlnm.Print_Area" localSheetId="3">'Balance sheet'!$A:$F</definedName>
  </definedNames>
  <calcPr calcId="162913"/>
</workbook>
</file>

<file path=xl/calcChain.xml><?xml version="1.0" encoding="utf-8"?>
<calcChain xmlns="http://schemas.openxmlformats.org/spreadsheetml/2006/main">
  <c r="D27" i="6" l="1"/>
  <c r="D29" i="6" s="1"/>
  <c r="C27" i="6"/>
  <c r="C29" i="6" s="1"/>
  <c r="D54" i="5"/>
  <c r="C54" i="5"/>
  <c r="E54" i="5" s="1"/>
  <c r="D23" i="5"/>
  <c r="C23" i="5"/>
  <c r="E20" i="5"/>
  <c r="E49" i="3"/>
  <c r="D49" i="3"/>
  <c r="D50" i="3" s="1"/>
  <c r="C49" i="3"/>
  <c r="D23" i="3"/>
  <c r="C23" i="3"/>
  <c r="E23" i="3" s="1"/>
  <c r="F29" i="1"/>
  <c r="D55" i="5" l="1"/>
  <c r="E23" i="5"/>
  <c r="C55" i="5"/>
  <c r="E55" i="5" s="1"/>
  <c r="C50" i="3"/>
  <c r="E50" i="3" s="1"/>
  <c r="D82" i="6"/>
  <c r="C82" i="6"/>
  <c r="F46" i="1" l="1"/>
  <c r="E36" i="1"/>
  <c r="F41" i="1" s="1"/>
  <c r="F42" i="1" s="1"/>
</calcChain>
</file>

<file path=xl/sharedStrings.xml><?xml version="1.0" encoding="utf-8"?>
<sst xmlns="http://schemas.openxmlformats.org/spreadsheetml/2006/main" count="255" uniqueCount="137">
  <si>
    <t>Scotland Island Residents' Association</t>
  </si>
  <si>
    <t>Balance Sheet</t>
  </si>
  <si>
    <t>As of September 2017</t>
  </si>
  <si>
    <t/>
  </si>
  <si>
    <t>Assets</t>
  </si>
  <si>
    <t xml:space="preserve">   Cash at bank</t>
  </si>
  <si>
    <t xml:space="preserve">      St George 161070923</t>
  </si>
  <si>
    <t xml:space="preserve">      Emergency Water 421828033</t>
  </si>
  <si>
    <t xml:space="preserve">      Savings 439577965</t>
  </si>
  <si>
    <t xml:space="preserve">      CG float</t>
  </si>
  <si>
    <t xml:space="preserve">      CV concession float</t>
  </si>
  <si>
    <t xml:space="preserve">   Total Cash at bank</t>
  </si>
  <si>
    <t xml:space="preserve">   Paypal account</t>
  </si>
  <si>
    <t xml:space="preserve">   Non-Current Assets</t>
  </si>
  <si>
    <t xml:space="preserve">      Emergency Water Term Deposit</t>
  </si>
  <si>
    <t xml:space="preserve">      Term deposit interest accrued</t>
  </si>
  <si>
    <t xml:space="preserve">   Total Non-Current Assets</t>
  </si>
  <si>
    <t xml:space="preserve">   Other Assets</t>
  </si>
  <si>
    <t xml:space="preserve">      Loan SIOCS</t>
  </si>
  <si>
    <t xml:space="preserve">      Prov for nonperforming</t>
  </si>
  <si>
    <t xml:space="preserve">   Total Other Assets</t>
  </si>
  <si>
    <t xml:space="preserve">   Debtors</t>
  </si>
  <si>
    <t xml:space="preserve">      Debtors</t>
  </si>
  <si>
    <t xml:space="preserve">   Equipment</t>
  </si>
  <si>
    <t xml:space="preserve">   Accumulated depreciation</t>
  </si>
  <si>
    <t>Total Assets</t>
  </si>
  <si>
    <t>Liabilities</t>
  </si>
  <si>
    <t xml:space="preserve">   Current Liabilities</t>
  </si>
  <si>
    <t xml:space="preserve">      Creditors</t>
  </si>
  <si>
    <t xml:space="preserve">      Accruals</t>
  </si>
  <si>
    <t xml:space="preserve">      Deposits held</t>
  </si>
  <si>
    <t xml:space="preserve">      CBP Grant</t>
  </si>
  <si>
    <t xml:space="preserve">   Total Current Liabilities</t>
  </si>
  <si>
    <t xml:space="preserve">   GST Liabilities</t>
  </si>
  <si>
    <t xml:space="preserve">      GST Collected</t>
  </si>
  <si>
    <t xml:space="preserve">      GST Paid</t>
  </si>
  <si>
    <t xml:space="preserve">   Total GST Liabilities</t>
  </si>
  <si>
    <t>Total Liabilities</t>
  </si>
  <si>
    <t>Net Assets</t>
  </si>
  <si>
    <t>Equity</t>
  </si>
  <si>
    <t xml:space="preserve">   Retained Earnings</t>
  </si>
  <si>
    <t xml:space="preserve">   Current Year Surplus/Deficit</t>
  </si>
  <si>
    <t>Total Equity</t>
  </si>
  <si>
    <t>Profit &amp; Loss [Budget Analysis]</t>
  </si>
  <si>
    <t>September 2017</t>
  </si>
  <si>
    <t>Selected Period</t>
  </si>
  <si>
    <t>Budgeted</t>
  </si>
  <si>
    <t>$ Difference</t>
  </si>
  <si>
    <t>% Difference</t>
  </si>
  <si>
    <t>Income</t>
  </si>
  <si>
    <t xml:space="preserve">   Memberships</t>
  </si>
  <si>
    <t xml:space="preserve">   Emergency water sales</t>
  </si>
  <si>
    <t xml:space="preserve">      Line 1 income</t>
  </si>
  <si>
    <t xml:space="preserve">      Line 2 income</t>
  </si>
  <si>
    <t xml:space="preserve">      Line 3 income</t>
  </si>
  <si>
    <t xml:space="preserve">      Line 1 booking fees</t>
  </si>
  <si>
    <t xml:space="preserve">      Line 2 booking fees</t>
  </si>
  <si>
    <t xml:space="preserve">      Line 3 booking fees</t>
  </si>
  <si>
    <t xml:space="preserve">      Late fees charged</t>
  </si>
  <si>
    <t xml:space="preserve">   Total Emergency water sales</t>
  </si>
  <si>
    <t xml:space="preserve">   Emergency water upgrades</t>
  </si>
  <si>
    <t xml:space="preserve">   Community hall</t>
  </si>
  <si>
    <t xml:space="preserve">   Interest</t>
  </si>
  <si>
    <t>Total Income</t>
  </si>
  <si>
    <t>NA</t>
  </si>
  <si>
    <t>Expenses</t>
  </si>
  <si>
    <t xml:space="preserve">   Accounting</t>
  </si>
  <si>
    <t xml:space="preserve">   Advocacy (CP etc)</t>
  </si>
  <si>
    <t xml:space="preserve">   Bank charges</t>
  </si>
  <si>
    <t xml:space="preserve">   Cleaning</t>
  </si>
  <si>
    <t xml:space="preserve">   Community Projects - Loan prov</t>
  </si>
  <si>
    <t xml:space="preserve">   Electricity, gas, fuel</t>
  </si>
  <si>
    <t xml:space="preserve">   Emergency water monitors</t>
  </si>
  <si>
    <t xml:space="preserve">      Monitor line 1</t>
  </si>
  <si>
    <t xml:space="preserve">      Monitor line 2</t>
  </si>
  <si>
    <t xml:space="preserve">      Monitor line 3</t>
  </si>
  <si>
    <t xml:space="preserve">      Monitor collections allowance</t>
  </si>
  <si>
    <t xml:space="preserve">   Total Emergency water monitors</t>
  </si>
  <si>
    <t xml:space="preserve">   E water - lineclearing</t>
  </si>
  <si>
    <t xml:space="preserve">   E water - line mntnce</t>
  </si>
  <si>
    <t xml:space="preserve">   E water - line upgrade</t>
  </si>
  <si>
    <t xml:space="preserve">   E water - Manager</t>
  </si>
  <si>
    <t xml:space="preserve">   E water - rates $2.00</t>
  </si>
  <si>
    <t xml:space="preserve">   Honorariums</t>
  </si>
  <si>
    <t xml:space="preserve">   Postage</t>
  </si>
  <si>
    <t xml:space="preserve">   Print and stationery</t>
  </si>
  <si>
    <t xml:space="preserve">   Software - Accounts/office</t>
  </si>
  <si>
    <t>Total Expenses</t>
  </si>
  <si>
    <t>Operating Profit</t>
  </si>
  <si>
    <t>Net Profit/(Loss)</t>
  </si>
  <si>
    <t>July 2017 To September 2017</t>
  </si>
  <si>
    <t xml:space="preserve">   Community Projects - Bushcare</t>
  </si>
  <si>
    <t xml:space="preserve">   Insurance</t>
  </si>
  <si>
    <t xml:space="preserve">   Maintenance</t>
  </si>
  <si>
    <t xml:space="preserve">   Software - Membership</t>
  </si>
  <si>
    <t xml:space="preserve">   Telecoms and internet</t>
  </si>
  <si>
    <t>Activity Profit &amp; Loss Statement</t>
  </si>
  <si>
    <t>Account Name</t>
  </si>
  <si>
    <t>Year To Date</t>
  </si>
  <si>
    <t>Community Hall</t>
  </si>
  <si>
    <t>Community hall</t>
  </si>
  <si>
    <t>Expense</t>
  </si>
  <si>
    <t>Cleaning</t>
  </si>
  <si>
    <t>Electricity, gas, fuel</t>
  </si>
  <si>
    <t>Honorariums</t>
  </si>
  <si>
    <t>Total Expense</t>
  </si>
  <si>
    <t>Community Vehicle</t>
  </si>
  <si>
    <t>Line 1 income</t>
  </si>
  <si>
    <t>Line 2 income</t>
  </si>
  <si>
    <t>Line 3 income</t>
  </si>
  <si>
    <t>Line 1 booking fees</t>
  </si>
  <si>
    <t>Line 2 booking fees</t>
  </si>
  <si>
    <t>Line 3 booking fees</t>
  </si>
  <si>
    <t>Late fees charged</t>
  </si>
  <si>
    <t>Emergency water upgrades</t>
  </si>
  <si>
    <t>Interest</t>
  </si>
  <si>
    <t>Bank charges</t>
  </si>
  <si>
    <t>Monitor line 1</t>
  </si>
  <si>
    <t>Monitor line 2</t>
  </si>
  <si>
    <t>Monitor line 3</t>
  </si>
  <si>
    <t>Monitor collections allowance</t>
  </si>
  <si>
    <t>E water - line mntnce</t>
  </si>
  <si>
    <t>E water - rates $2.00</t>
  </si>
  <si>
    <t>Membership</t>
  </si>
  <si>
    <t>Memberships</t>
  </si>
  <si>
    <t>Accounting</t>
  </si>
  <si>
    <t>Community Projects - Loan prov</t>
  </si>
  <si>
    <t>Insurance</t>
  </si>
  <si>
    <t>Postage</t>
  </si>
  <si>
    <t>Print and stationery</t>
  </si>
  <si>
    <t>Software - Accounts/office</t>
  </si>
  <si>
    <t>Software - Membership</t>
  </si>
  <si>
    <t>Telecoms and internet</t>
  </si>
  <si>
    <t>Emergency water</t>
  </si>
  <si>
    <t>Whole organisation</t>
  </si>
  <si>
    <t xml:space="preserve">   Community vehicle</t>
  </si>
  <si>
    <t>EasyLink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</si>
</sst>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164" formatCode="&quot;$&quot;#,##0.00_);[Red]\(&quot;$&quot;#,##0.00\)"/>
    <numFmt numFmtId="165" formatCode="&quot;$&quot;#,##0.00"/>
    <numFmt numFmtId="166" formatCode="&quot;$&quot;#,##0.00;[Red]\(&quot;$&quot;#,##0.00\)"/>
    <numFmt numFmtId="167" formatCode="&quot;$&quot;#,##0.00;[Red]&quot;$&quot;#,##0.00"/>
    <numFmt numFmtId="168" formatCode="0.00%;[Red]\-0.00%"/>
  </numFmts>
  <fonts count="11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Times New Roman"/>
      <family val="1"/>
    </font>
    <font>
      <sz val="8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2" fillId="0" borderId="0"/>
  </cellStyleXfs>
  <cellXfs count="146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2" borderId="0" xfId="0" applyFont="1" applyFill="1" applyBorder="1"/>
    <xf numFmtId="0" fontId="0" fillId="2" borderId="0" xfId="0" applyFill="1" applyBorder="1"/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3" fillId="2" borderId="0" xfId="0" applyNumberFormat="1" applyFont="1" applyFill="1" applyBorder="1" applyAlignment="1">
      <alignment horizontal="justify"/>
    </xf>
    <xf numFmtId="0" fontId="3" fillId="0" borderId="0" xfId="0" applyNumberFormat="1" applyFont="1" applyAlignment="1">
      <alignment horizontal="justify"/>
    </xf>
    <xf numFmtId="0" fontId="6" fillId="0" borderId="0" xfId="0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/>
    </xf>
    <xf numFmtId="165" fontId="6" fillId="0" borderId="0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justify"/>
    </xf>
    <xf numFmtId="0" fontId="4" fillId="0" borderId="2" xfId="0" applyNumberFormat="1" applyFont="1" applyFill="1" applyBorder="1" applyAlignment="1">
      <alignment horizontal="justify"/>
    </xf>
    <xf numFmtId="164" fontId="6" fillId="0" borderId="2" xfId="0" applyNumberFormat="1" applyFont="1" applyFill="1" applyBorder="1" applyAlignment="1">
      <alignment horizontal="right" vertical="top" wrapText="1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justify"/>
    </xf>
    <xf numFmtId="49" fontId="5" fillId="3" borderId="4" xfId="0" applyNumberFormat="1" applyFont="1" applyFill="1" applyBorder="1"/>
    <xf numFmtId="49" fontId="5" fillId="3" borderId="5" xfId="0" applyNumberFormat="1" applyFont="1" applyFill="1" applyBorder="1"/>
    <xf numFmtId="0" fontId="5" fillId="3" borderId="6" xfId="0" applyNumberFormat="1" applyFont="1" applyFill="1" applyBorder="1" applyAlignment="1">
      <alignment horizontal="justify"/>
    </xf>
    <xf numFmtId="49" fontId="6" fillId="2" borderId="11" xfId="0" applyNumberFormat="1" applyFont="1" applyFill="1" applyBorder="1" applyAlignment="1">
      <alignment horizontal="left" vertical="top"/>
    </xf>
    <xf numFmtId="49" fontId="6" fillId="2" borderId="10" xfId="0" applyNumberFormat="1" applyFont="1" applyFill="1" applyBorder="1" applyAlignment="1">
      <alignment horizontal="right" vertical="top" wrapText="1"/>
    </xf>
    <xf numFmtId="166" fontId="6" fillId="2" borderId="10" xfId="0" applyNumberFormat="1" applyFont="1" applyFill="1" applyBorder="1" applyAlignment="1">
      <alignment horizontal="right" vertical="top" wrapText="1"/>
    </xf>
    <xf numFmtId="166" fontId="6" fillId="2" borderId="12" xfId="0" applyNumberFormat="1" applyFont="1" applyFill="1" applyBorder="1" applyAlignment="1">
      <alignment horizontal="right" vertical="top" wrapText="1"/>
    </xf>
    <xf numFmtId="49" fontId="9" fillId="2" borderId="11" xfId="0" applyNumberFormat="1" applyFont="1" applyFill="1" applyBorder="1" applyAlignment="1">
      <alignment horizontal="left" vertical="top" wrapText="1"/>
    </xf>
    <xf numFmtId="0" fontId="0" fillId="0" borderId="0" xfId="0"/>
    <xf numFmtId="0" fontId="3" fillId="0" borderId="0" xfId="0" applyFont="1" applyBorder="1"/>
    <xf numFmtId="0" fontId="3" fillId="2" borderId="0" xfId="0" applyFont="1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8" fontId="6" fillId="0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 horizontal="right" vertical="top" wrapText="1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49" fontId="5" fillId="3" borderId="4" xfId="0" applyNumberFormat="1" applyFont="1" applyFill="1" applyBorder="1"/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5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49" fontId="6" fillId="2" borderId="11" xfId="0" applyNumberFormat="1" applyFont="1" applyFill="1" applyBorder="1" applyAlignment="1">
      <alignment horizontal="left" vertical="top"/>
    </xf>
    <xf numFmtId="166" fontId="6" fillId="2" borderId="10" xfId="0" applyNumberFormat="1" applyFont="1" applyFill="1" applyBorder="1" applyAlignment="1">
      <alignment horizontal="right" vertical="top" wrapText="1"/>
    </xf>
    <xf numFmtId="168" fontId="6" fillId="2" borderId="12" xfId="0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2" borderId="0" xfId="0" applyFont="1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8" fontId="6" fillId="0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 horizontal="right" vertical="top" wrapText="1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49" fontId="5" fillId="3" borderId="4" xfId="0" applyNumberFormat="1" applyFont="1" applyFill="1" applyBorder="1"/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5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49" fontId="6" fillId="2" borderId="11" xfId="0" applyNumberFormat="1" applyFont="1" applyFill="1" applyBorder="1" applyAlignment="1">
      <alignment horizontal="left" vertical="top"/>
    </xf>
    <xf numFmtId="166" fontId="6" fillId="2" borderId="10" xfId="0" applyNumberFormat="1" applyFont="1" applyFill="1" applyBorder="1" applyAlignment="1">
      <alignment horizontal="right" vertical="top" wrapText="1"/>
    </xf>
    <xf numFmtId="168" fontId="6" fillId="2" borderId="12" xfId="0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2" borderId="0" xfId="0" applyFont="1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8" fontId="6" fillId="0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8" fontId="6" fillId="0" borderId="2" xfId="0" applyNumberFormat="1" applyFont="1" applyFill="1" applyBorder="1" applyAlignment="1">
      <alignment vertical="top" wrapText="1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left" vertical="top" wrapText="1"/>
    </xf>
    <xf numFmtId="49" fontId="6" fillId="2" borderId="11" xfId="0" applyNumberFormat="1" applyFont="1" applyFill="1" applyBorder="1" applyAlignment="1">
      <alignment horizontal="left" vertical="top" wrapText="1"/>
    </xf>
    <xf numFmtId="166" fontId="6" fillId="2" borderId="10" xfId="0" applyNumberFormat="1" applyFont="1" applyFill="1" applyBorder="1" applyAlignment="1">
      <alignment horizontal="right" vertical="top" wrapText="1"/>
    </xf>
    <xf numFmtId="166" fontId="6" fillId="2" borderId="12" xfId="0" applyNumberFormat="1" applyFont="1" applyFill="1" applyBorder="1" applyAlignment="1">
      <alignment horizontal="right" vertical="top" wrapText="1"/>
    </xf>
    <xf numFmtId="166" fontId="6" fillId="2" borderId="10" xfId="0" applyNumberFormat="1" applyFont="1" applyFill="1" applyBorder="1" applyAlignment="1">
      <alignment horizontal="left" vertical="top" wrapText="1"/>
    </xf>
    <xf numFmtId="49" fontId="6" fillId="3" borderId="4" xfId="0" applyNumberFormat="1" applyFont="1" applyFill="1" applyBorder="1"/>
    <xf numFmtId="167" fontId="6" fillId="3" borderId="5" xfId="0" applyNumberFormat="1" applyFont="1" applyFill="1" applyBorder="1" applyAlignment="1">
      <alignment horizontal="right"/>
    </xf>
    <xf numFmtId="167" fontId="6" fillId="2" borderId="10" xfId="0" applyNumberFormat="1" applyFont="1" applyFill="1" applyBorder="1" applyAlignment="1">
      <alignment horizontal="right" vertical="top" wrapText="1"/>
    </xf>
    <xf numFmtId="49" fontId="9" fillId="0" borderId="1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opLeftCell="A7" workbookViewId="0">
      <selection activeCell="C17" sqref="C17"/>
    </sheetView>
  </sheetViews>
  <sheetFormatPr defaultRowHeight="12.75" x14ac:dyDescent="0.2"/>
  <cols>
    <col min="1" max="1" width="1" customWidth="1"/>
    <col min="2" max="2" width="27.85546875" customWidth="1"/>
    <col min="3" max="3" width="15.7109375" customWidth="1"/>
    <col min="4" max="5" width="11.28515625" customWidth="1"/>
    <col min="6" max="6" width="12.85546875" customWidth="1"/>
  </cols>
  <sheetData>
    <row r="1" spans="1:6" ht="5.45" customHeight="1" x14ac:dyDescent="0.2">
      <c r="A1" s="42"/>
      <c r="B1" s="43"/>
      <c r="C1" s="44"/>
      <c r="D1" s="42"/>
      <c r="E1" s="45"/>
      <c r="F1" s="46"/>
    </row>
    <row r="2" spans="1:6" x14ac:dyDescent="0.2">
      <c r="A2" s="41"/>
      <c r="B2" s="140" t="s">
        <v>0</v>
      </c>
      <c r="C2" s="141"/>
      <c r="D2" s="141"/>
      <c r="E2" s="141"/>
      <c r="F2" s="142"/>
    </row>
    <row r="3" spans="1:6" ht="20.25" x14ac:dyDescent="0.3">
      <c r="A3" s="41"/>
      <c r="B3" s="143" t="s">
        <v>43</v>
      </c>
      <c r="C3" s="144"/>
      <c r="D3" s="144"/>
      <c r="E3" s="144"/>
      <c r="F3" s="145"/>
    </row>
    <row r="4" spans="1:6" x14ac:dyDescent="0.2">
      <c r="A4" s="41"/>
      <c r="B4" s="137" t="s">
        <v>44</v>
      </c>
      <c r="C4" s="138"/>
      <c r="D4" s="138"/>
      <c r="E4" s="138"/>
      <c r="F4" s="139"/>
    </row>
    <row r="5" spans="1:6" x14ac:dyDescent="0.2">
      <c r="A5" s="41"/>
      <c r="B5" s="57"/>
      <c r="C5" s="51"/>
      <c r="D5" s="50"/>
      <c r="E5" s="52"/>
      <c r="F5" s="60"/>
    </row>
    <row r="6" spans="1:6" x14ac:dyDescent="0.2">
      <c r="A6" s="54"/>
      <c r="B6" s="63"/>
      <c r="C6" s="64" t="s">
        <v>45</v>
      </c>
      <c r="D6" s="64" t="s">
        <v>46</v>
      </c>
      <c r="E6" s="65" t="s">
        <v>47</v>
      </c>
      <c r="F6" s="66" t="s">
        <v>48</v>
      </c>
    </row>
    <row r="7" spans="1:6" ht="4.9000000000000004" customHeight="1" x14ac:dyDescent="0.2">
      <c r="A7" s="55"/>
      <c r="B7" s="58"/>
      <c r="C7" s="47"/>
      <c r="D7" s="47"/>
      <c r="E7" s="48"/>
      <c r="F7" s="61"/>
    </row>
    <row r="8" spans="1:6" x14ac:dyDescent="0.2">
      <c r="A8" s="49"/>
      <c r="B8" s="72" t="s">
        <v>49</v>
      </c>
      <c r="C8" s="73"/>
      <c r="D8" s="73"/>
      <c r="E8" s="73"/>
      <c r="F8" s="74"/>
    </row>
    <row r="9" spans="1:6" x14ac:dyDescent="0.2">
      <c r="A9" s="49"/>
      <c r="B9" s="72" t="s">
        <v>50</v>
      </c>
      <c r="C9" s="73">
        <v>472.72</v>
      </c>
      <c r="D9" s="73">
        <v>205</v>
      </c>
      <c r="E9" s="73">
        <v>267.72000000000003</v>
      </c>
      <c r="F9" s="74">
        <v>1.306</v>
      </c>
    </row>
    <row r="10" spans="1:6" x14ac:dyDescent="0.2">
      <c r="A10" s="49"/>
      <c r="B10" s="72" t="s">
        <v>51</v>
      </c>
      <c r="C10" s="73"/>
      <c r="D10" s="73"/>
      <c r="E10" s="73"/>
      <c r="F10" s="74"/>
    </row>
    <row r="11" spans="1:6" x14ac:dyDescent="0.2">
      <c r="A11" s="49"/>
      <c r="B11" s="72" t="s">
        <v>52</v>
      </c>
      <c r="C11" s="73">
        <v>6030</v>
      </c>
      <c r="D11" s="73">
        <v>3914</v>
      </c>
      <c r="E11" s="73">
        <v>2116</v>
      </c>
      <c r="F11" s="74">
        <v>0.54100000000000004</v>
      </c>
    </row>
    <row r="12" spans="1:6" x14ac:dyDescent="0.2">
      <c r="A12" s="49"/>
      <c r="B12" s="72" t="s">
        <v>53</v>
      </c>
      <c r="C12" s="73">
        <v>3520</v>
      </c>
      <c r="D12" s="73">
        <v>2239</v>
      </c>
      <c r="E12" s="73">
        <v>1281</v>
      </c>
      <c r="F12" s="74">
        <v>0.57199999999999995</v>
      </c>
    </row>
    <row r="13" spans="1:6" x14ac:dyDescent="0.2">
      <c r="A13" s="49"/>
      <c r="B13" s="72" t="s">
        <v>54</v>
      </c>
      <c r="C13" s="73">
        <v>1250</v>
      </c>
      <c r="D13" s="73">
        <v>959</v>
      </c>
      <c r="E13" s="73">
        <v>291</v>
      </c>
      <c r="F13" s="74">
        <v>0.30299999999999999</v>
      </c>
    </row>
    <row r="14" spans="1:6" x14ac:dyDescent="0.2">
      <c r="A14" s="49"/>
      <c r="B14" s="72" t="s">
        <v>55</v>
      </c>
      <c r="C14" s="73">
        <v>840</v>
      </c>
      <c r="D14" s="73">
        <v>532</v>
      </c>
      <c r="E14" s="73">
        <v>308</v>
      </c>
      <c r="F14" s="74">
        <v>0.57899999999999996</v>
      </c>
    </row>
    <row r="15" spans="1:6" x14ac:dyDescent="0.2">
      <c r="A15" s="49"/>
      <c r="B15" s="72" t="s">
        <v>56</v>
      </c>
      <c r="C15" s="73">
        <v>470</v>
      </c>
      <c r="D15" s="73">
        <v>312</v>
      </c>
      <c r="E15" s="73">
        <v>158</v>
      </c>
      <c r="F15" s="74">
        <v>0.50600000000000001</v>
      </c>
    </row>
    <row r="16" spans="1:6" x14ac:dyDescent="0.2">
      <c r="A16" s="49"/>
      <c r="B16" s="72" t="s">
        <v>57</v>
      </c>
      <c r="C16" s="73">
        <v>160</v>
      </c>
      <c r="D16" s="73">
        <v>123</v>
      </c>
      <c r="E16" s="73">
        <v>37</v>
      </c>
      <c r="F16" s="74">
        <v>0.30099999999999999</v>
      </c>
    </row>
    <row r="17" spans="1:6" x14ac:dyDescent="0.2">
      <c r="A17" s="49"/>
      <c r="B17" s="72" t="s">
        <v>58</v>
      </c>
      <c r="C17" s="73">
        <v>80</v>
      </c>
      <c r="D17" s="73">
        <v>33</v>
      </c>
      <c r="E17" s="73">
        <v>47</v>
      </c>
      <c r="F17" s="74">
        <v>1.4239999999999999</v>
      </c>
    </row>
    <row r="18" spans="1:6" x14ac:dyDescent="0.2">
      <c r="A18" s="49"/>
      <c r="B18" s="72" t="s">
        <v>59</v>
      </c>
      <c r="C18" s="73">
        <v>12350</v>
      </c>
      <c r="D18" s="73">
        <v>8112</v>
      </c>
      <c r="E18" s="73">
        <v>4238</v>
      </c>
      <c r="F18" s="74">
        <v>0.52200000000000002</v>
      </c>
    </row>
    <row r="19" spans="1:6" x14ac:dyDescent="0.2">
      <c r="A19" s="49"/>
      <c r="B19" s="72" t="s">
        <v>60</v>
      </c>
      <c r="C19" s="73">
        <v>0</v>
      </c>
      <c r="D19" s="73">
        <v>100</v>
      </c>
      <c r="E19" s="73">
        <v>-100</v>
      </c>
      <c r="F19" s="74">
        <v>-1</v>
      </c>
    </row>
    <row r="20" spans="1:6" s="40" customFormat="1" x14ac:dyDescent="0.2">
      <c r="A20" s="83"/>
      <c r="B20" s="106" t="s">
        <v>135</v>
      </c>
      <c r="C20" s="131">
        <v>170</v>
      </c>
      <c r="D20" s="131">
        <v>0</v>
      </c>
      <c r="E20" s="131">
        <v>170</v>
      </c>
      <c r="F20" s="108" t="s">
        <v>64</v>
      </c>
    </row>
    <row r="21" spans="1:6" x14ac:dyDescent="0.2">
      <c r="A21" s="49"/>
      <c r="B21" s="72" t="s">
        <v>61</v>
      </c>
      <c r="C21" s="73">
        <v>0</v>
      </c>
      <c r="D21" s="73">
        <v>364</v>
      </c>
      <c r="E21" s="73">
        <v>-364</v>
      </c>
      <c r="F21" s="74">
        <v>-1</v>
      </c>
    </row>
    <row r="22" spans="1:6" x14ac:dyDescent="0.2">
      <c r="A22" s="49"/>
      <c r="B22" s="72" t="s">
        <v>62</v>
      </c>
      <c r="C22" s="73">
        <v>209.92</v>
      </c>
      <c r="D22" s="73">
        <v>240</v>
      </c>
      <c r="E22" s="73">
        <v>-30.08</v>
      </c>
      <c r="F22" s="74">
        <v>-0.125</v>
      </c>
    </row>
    <row r="23" spans="1:6" x14ac:dyDescent="0.2">
      <c r="A23" s="49"/>
      <c r="B23" s="72" t="s">
        <v>63</v>
      </c>
      <c r="C23" s="73">
        <f>C9+SUM(C18:C22)</f>
        <v>13202.64</v>
      </c>
      <c r="D23" s="131">
        <f>D9+SUM(D18:D22)</f>
        <v>9021</v>
      </c>
      <c r="E23" s="73">
        <f>C23-D23</f>
        <v>4181.6399999999994</v>
      </c>
      <c r="F23" s="74">
        <v>0.44500000000000001</v>
      </c>
    </row>
    <row r="24" spans="1:6" x14ac:dyDescent="0.2">
      <c r="A24" s="49"/>
      <c r="B24" s="72" t="s">
        <v>65</v>
      </c>
      <c r="C24" s="73"/>
      <c r="D24" s="73"/>
      <c r="E24" s="73"/>
      <c r="F24" s="74"/>
    </row>
    <row r="25" spans="1:6" x14ac:dyDescent="0.2">
      <c r="A25" s="49"/>
      <c r="B25" s="72" t="s">
        <v>66</v>
      </c>
      <c r="C25" s="73">
        <v>630</v>
      </c>
      <c r="D25" s="73">
        <v>630</v>
      </c>
      <c r="E25" s="73">
        <v>0</v>
      </c>
      <c r="F25" s="74">
        <v>0</v>
      </c>
    </row>
    <row r="26" spans="1:6" x14ac:dyDescent="0.2">
      <c r="A26" s="49"/>
      <c r="B26" s="72" t="s">
        <v>67</v>
      </c>
      <c r="C26" s="73">
        <v>0</v>
      </c>
      <c r="D26" s="73">
        <v>50</v>
      </c>
      <c r="E26" s="73">
        <v>-50</v>
      </c>
      <c r="F26" s="74">
        <v>-1</v>
      </c>
    </row>
    <row r="27" spans="1:6" x14ac:dyDescent="0.2">
      <c r="A27" s="49"/>
      <c r="B27" s="72" t="s">
        <v>68</v>
      </c>
      <c r="C27" s="73">
        <v>14.67</v>
      </c>
      <c r="D27" s="73">
        <v>20</v>
      </c>
      <c r="E27" s="73">
        <v>-5.33</v>
      </c>
      <c r="F27" s="74">
        <v>-0.26700000000000002</v>
      </c>
    </row>
    <row r="28" spans="1:6" x14ac:dyDescent="0.2">
      <c r="A28" s="49"/>
      <c r="B28" s="72" t="s">
        <v>69</v>
      </c>
      <c r="C28" s="73">
        <v>240</v>
      </c>
      <c r="D28" s="73">
        <v>240</v>
      </c>
      <c r="E28" s="73">
        <v>0</v>
      </c>
      <c r="F28" s="74">
        <v>0</v>
      </c>
    </row>
    <row r="29" spans="1:6" x14ac:dyDescent="0.2">
      <c r="A29" s="49"/>
      <c r="B29" s="72" t="s">
        <v>70</v>
      </c>
      <c r="C29" s="73">
        <v>500</v>
      </c>
      <c r="D29" s="73">
        <v>500</v>
      </c>
      <c r="E29" s="73">
        <v>0</v>
      </c>
      <c r="F29" s="74">
        <v>0</v>
      </c>
    </row>
    <row r="30" spans="1:6" x14ac:dyDescent="0.2">
      <c r="A30" s="49"/>
      <c r="B30" s="72" t="s">
        <v>71</v>
      </c>
      <c r="C30" s="73">
        <v>181.1</v>
      </c>
      <c r="D30" s="73">
        <v>134</v>
      </c>
      <c r="E30" s="73">
        <v>47.1</v>
      </c>
      <c r="F30" s="74">
        <v>0.35099999999999998</v>
      </c>
    </row>
    <row r="31" spans="1:6" x14ac:dyDescent="0.2">
      <c r="A31" s="49"/>
      <c r="B31" s="72" t="s">
        <v>72</v>
      </c>
      <c r="C31" s="73"/>
      <c r="D31" s="73"/>
      <c r="E31" s="73"/>
      <c r="F31" s="74"/>
    </row>
    <row r="32" spans="1:6" x14ac:dyDescent="0.2">
      <c r="A32" s="49"/>
      <c r="B32" s="72" t="s">
        <v>73</v>
      </c>
      <c r="C32" s="73">
        <v>1206</v>
      </c>
      <c r="D32" s="73">
        <v>783</v>
      </c>
      <c r="E32" s="73">
        <v>423</v>
      </c>
      <c r="F32" s="74">
        <v>0.54</v>
      </c>
    </row>
    <row r="33" spans="1:6" x14ac:dyDescent="0.2">
      <c r="A33" s="49"/>
      <c r="B33" s="72" t="s">
        <v>74</v>
      </c>
      <c r="C33" s="73">
        <v>704</v>
      </c>
      <c r="D33" s="73">
        <v>448</v>
      </c>
      <c r="E33" s="73">
        <v>256</v>
      </c>
      <c r="F33" s="74">
        <v>0.57099999999999995</v>
      </c>
    </row>
    <row r="34" spans="1:6" x14ac:dyDescent="0.2">
      <c r="A34" s="49"/>
      <c r="B34" s="72" t="s">
        <v>75</v>
      </c>
      <c r="C34" s="73">
        <v>250</v>
      </c>
      <c r="D34" s="73">
        <v>192</v>
      </c>
      <c r="E34" s="73">
        <v>58</v>
      </c>
      <c r="F34" s="74">
        <v>0.30199999999999999</v>
      </c>
    </row>
    <row r="35" spans="1:6" x14ac:dyDescent="0.2">
      <c r="A35" s="49"/>
      <c r="B35" s="72" t="s">
        <v>55</v>
      </c>
      <c r="C35" s="73">
        <v>840</v>
      </c>
      <c r="D35" s="73">
        <v>532</v>
      </c>
      <c r="E35" s="73">
        <v>308</v>
      </c>
      <c r="F35" s="74">
        <v>0.57899999999999996</v>
      </c>
    </row>
    <row r="36" spans="1:6" x14ac:dyDescent="0.2">
      <c r="A36" s="49"/>
      <c r="B36" s="72" t="s">
        <v>56</v>
      </c>
      <c r="C36" s="73">
        <v>470</v>
      </c>
      <c r="D36" s="73">
        <v>312</v>
      </c>
      <c r="E36" s="73">
        <v>158</v>
      </c>
      <c r="F36" s="74">
        <v>0.50600000000000001</v>
      </c>
    </row>
    <row r="37" spans="1:6" x14ac:dyDescent="0.2">
      <c r="A37" s="49"/>
      <c r="B37" s="72" t="s">
        <v>57</v>
      </c>
      <c r="C37" s="73">
        <v>160</v>
      </c>
      <c r="D37" s="73">
        <v>123</v>
      </c>
      <c r="E37" s="73">
        <v>37</v>
      </c>
      <c r="F37" s="74">
        <v>0.30099999999999999</v>
      </c>
    </row>
    <row r="38" spans="1:6" x14ac:dyDescent="0.2">
      <c r="A38" s="49"/>
      <c r="B38" s="72" t="s">
        <v>76</v>
      </c>
      <c r="C38" s="73">
        <v>40</v>
      </c>
      <c r="D38" s="73">
        <v>80</v>
      </c>
      <c r="E38" s="73">
        <v>-40</v>
      </c>
      <c r="F38" s="74">
        <v>-0.5</v>
      </c>
    </row>
    <row r="39" spans="1:6" x14ac:dyDescent="0.2">
      <c r="A39" s="49"/>
      <c r="B39" s="72" t="s">
        <v>77</v>
      </c>
      <c r="C39" s="73">
        <v>3670</v>
      </c>
      <c r="D39" s="73">
        <v>2470</v>
      </c>
      <c r="E39" s="73">
        <v>1200</v>
      </c>
      <c r="F39" s="74">
        <v>0.48599999999999999</v>
      </c>
    </row>
    <row r="40" spans="1:6" x14ac:dyDescent="0.2">
      <c r="A40" s="49"/>
      <c r="B40" s="72" t="s">
        <v>78</v>
      </c>
      <c r="C40" s="73">
        <v>0</v>
      </c>
      <c r="D40" s="73">
        <v>542</v>
      </c>
      <c r="E40" s="73">
        <v>-542</v>
      </c>
      <c r="F40" s="74">
        <v>-1</v>
      </c>
    </row>
    <row r="41" spans="1:6" x14ac:dyDescent="0.2">
      <c r="A41" s="49"/>
      <c r="B41" s="72" t="s">
        <v>79</v>
      </c>
      <c r="C41" s="73">
        <v>103.15</v>
      </c>
      <c r="D41" s="73">
        <v>292</v>
      </c>
      <c r="E41" s="73">
        <v>-188.85</v>
      </c>
      <c r="F41" s="74">
        <v>-0.64700000000000002</v>
      </c>
    </row>
    <row r="42" spans="1:6" x14ac:dyDescent="0.2">
      <c r="A42" s="49"/>
      <c r="B42" s="72" t="s">
        <v>80</v>
      </c>
      <c r="C42" s="73">
        <v>0</v>
      </c>
      <c r="D42" s="73">
        <v>100</v>
      </c>
      <c r="E42" s="73">
        <v>-100</v>
      </c>
      <c r="F42" s="74">
        <v>-1</v>
      </c>
    </row>
    <row r="43" spans="1:6" x14ac:dyDescent="0.2">
      <c r="A43" s="49"/>
      <c r="B43" s="72" t="s">
        <v>81</v>
      </c>
      <c r="C43" s="73">
        <v>0</v>
      </c>
      <c r="D43" s="73">
        <v>250</v>
      </c>
      <c r="E43" s="73">
        <v>-250</v>
      </c>
      <c r="F43" s="74">
        <v>-1</v>
      </c>
    </row>
    <row r="44" spans="1:6" x14ac:dyDescent="0.2">
      <c r="A44" s="49"/>
      <c r="B44" s="72" t="s">
        <v>82</v>
      </c>
      <c r="C44" s="73">
        <v>4324</v>
      </c>
      <c r="D44" s="73">
        <v>2887</v>
      </c>
      <c r="E44" s="73">
        <v>1437</v>
      </c>
      <c r="F44" s="74">
        <v>0.498</v>
      </c>
    </row>
    <row r="45" spans="1:6" x14ac:dyDescent="0.2">
      <c r="A45" s="49"/>
      <c r="B45" s="72" t="s">
        <v>83</v>
      </c>
      <c r="C45" s="73">
        <v>375</v>
      </c>
      <c r="D45" s="73">
        <v>375</v>
      </c>
      <c r="E45" s="73">
        <v>0</v>
      </c>
      <c r="F45" s="74">
        <v>0</v>
      </c>
    </row>
    <row r="46" spans="1:6" x14ac:dyDescent="0.2">
      <c r="A46" s="49"/>
      <c r="B46" s="72" t="s">
        <v>84</v>
      </c>
      <c r="C46" s="73">
        <v>0</v>
      </c>
      <c r="D46" s="73">
        <v>8</v>
      </c>
      <c r="E46" s="73">
        <v>-8</v>
      </c>
      <c r="F46" s="74">
        <v>-1</v>
      </c>
    </row>
    <row r="47" spans="1:6" x14ac:dyDescent="0.2">
      <c r="A47" s="49"/>
      <c r="B47" s="72" t="s">
        <v>85</v>
      </c>
      <c r="C47" s="73">
        <v>4.09</v>
      </c>
      <c r="D47" s="73">
        <v>0</v>
      </c>
      <c r="E47" s="73">
        <v>4.09</v>
      </c>
      <c r="F47" s="74" t="s">
        <v>64</v>
      </c>
    </row>
    <row r="48" spans="1:6" x14ac:dyDescent="0.2">
      <c r="A48" s="49"/>
      <c r="B48" s="72" t="s">
        <v>86</v>
      </c>
      <c r="C48" s="73">
        <v>47.14</v>
      </c>
      <c r="D48" s="73">
        <v>39</v>
      </c>
      <c r="E48" s="73">
        <v>8.14</v>
      </c>
      <c r="F48" s="74">
        <v>0.20899999999999999</v>
      </c>
    </row>
    <row r="49" spans="1:6" x14ac:dyDescent="0.2">
      <c r="A49" s="49"/>
      <c r="B49" s="72" t="s">
        <v>87</v>
      </c>
      <c r="C49" s="136">
        <f>SUM(C25:C48)-C39</f>
        <v>10089.15</v>
      </c>
      <c r="D49" s="136">
        <f>SUM(D25:D48)-D39</f>
        <v>8537</v>
      </c>
      <c r="E49" s="73">
        <f>C49-D49</f>
        <v>1552.1499999999996</v>
      </c>
      <c r="F49" s="74">
        <v>0.182</v>
      </c>
    </row>
    <row r="50" spans="1:6" x14ac:dyDescent="0.2">
      <c r="A50" s="49"/>
      <c r="B50" s="72" t="s">
        <v>88</v>
      </c>
      <c r="C50" s="73">
        <f>C23-C49</f>
        <v>3113.49</v>
      </c>
      <c r="D50" s="131">
        <f>D23-D49</f>
        <v>484</v>
      </c>
      <c r="E50" s="73">
        <f>C50-D50</f>
        <v>2629.49</v>
      </c>
      <c r="F50" s="74">
        <v>5.4329999999999998</v>
      </c>
    </row>
    <row r="51" spans="1:6" ht="3" customHeight="1" x14ac:dyDescent="0.2">
      <c r="A51" s="56"/>
      <c r="B51" s="59"/>
      <c r="C51" s="53"/>
      <c r="D51" s="53"/>
      <c r="E51" s="53"/>
      <c r="F51" s="62"/>
    </row>
    <row r="52" spans="1:6" x14ac:dyDescent="0.2">
      <c r="A52" s="41"/>
      <c r="B52" s="67"/>
      <c r="C52" s="68"/>
      <c r="D52" s="69"/>
      <c r="E52" s="70"/>
      <c r="F52" s="71"/>
    </row>
  </sheetData>
  <mergeCells count="3">
    <mergeCell ref="B4:F4"/>
    <mergeCell ref="B2:F2"/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7"/>
  <sheetViews>
    <sheetView workbookViewId="0">
      <selection activeCell="D61" sqref="D61"/>
    </sheetView>
  </sheetViews>
  <sheetFormatPr defaultColWidth="8.85546875" defaultRowHeight="12.75" x14ac:dyDescent="0.2"/>
  <cols>
    <col min="1" max="1" width="1" style="40" customWidth="1"/>
    <col min="2" max="2" width="27.85546875" style="40" customWidth="1"/>
    <col min="3" max="3" width="15.7109375" style="40" customWidth="1"/>
    <col min="4" max="5" width="11.28515625" style="40" customWidth="1"/>
    <col min="6" max="6" width="12.85546875" style="40" customWidth="1"/>
    <col min="7" max="16384" width="8.85546875" style="40"/>
  </cols>
  <sheetData>
    <row r="1" spans="1:6" ht="5.45" customHeight="1" x14ac:dyDescent="0.2">
      <c r="A1" s="76"/>
      <c r="B1" s="77"/>
      <c r="C1" s="78"/>
      <c r="D1" s="76"/>
      <c r="E1" s="79"/>
      <c r="F1" s="80"/>
    </row>
    <row r="2" spans="1:6" x14ac:dyDescent="0.2">
      <c r="A2" s="75"/>
      <c r="B2" s="140" t="s">
        <v>0</v>
      </c>
      <c r="C2" s="141"/>
      <c r="D2" s="141"/>
      <c r="E2" s="141"/>
      <c r="F2" s="142"/>
    </row>
    <row r="3" spans="1:6" ht="20.25" x14ac:dyDescent="0.3">
      <c r="A3" s="75"/>
      <c r="B3" s="143" t="s">
        <v>43</v>
      </c>
      <c r="C3" s="144"/>
      <c r="D3" s="144"/>
      <c r="E3" s="144"/>
      <c r="F3" s="145"/>
    </row>
    <row r="4" spans="1:6" x14ac:dyDescent="0.2">
      <c r="A4" s="75"/>
      <c r="B4" s="137" t="s">
        <v>90</v>
      </c>
      <c r="C4" s="138"/>
      <c r="D4" s="138"/>
      <c r="E4" s="138"/>
      <c r="F4" s="139"/>
    </row>
    <row r="5" spans="1:6" x14ac:dyDescent="0.2">
      <c r="A5" s="75"/>
      <c r="B5" s="91"/>
      <c r="C5" s="85"/>
      <c r="D5" s="84"/>
      <c r="E5" s="86"/>
      <c r="F5" s="94"/>
    </row>
    <row r="6" spans="1:6" x14ac:dyDescent="0.2">
      <c r="A6" s="88"/>
      <c r="B6" s="97"/>
      <c r="C6" s="98" t="s">
        <v>45</v>
      </c>
      <c r="D6" s="98" t="s">
        <v>46</v>
      </c>
      <c r="E6" s="99" t="s">
        <v>47</v>
      </c>
      <c r="F6" s="100" t="s">
        <v>48</v>
      </c>
    </row>
    <row r="7" spans="1:6" ht="4.9000000000000004" customHeight="1" x14ac:dyDescent="0.2">
      <c r="A7" s="89"/>
      <c r="B7" s="92"/>
      <c r="C7" s="81"/>
      <c r="D7" s="81"/>
      <c r="E7" s="82"/>
      <c r="F7" s="95"/>
    </row>
    <row r="8" spans="1:6" x14ac:dyDescent="0.2">
      <c r="A8" s="83"/>
      <c r="B8" s="106" t="s">
        <v>49</v>
      </c>
      <c r="C8" s="107"/>
      <c r="D8" s="107"/>
      <c r="E8" s="107"/>
      <c r="F8" s="108"/>
    </row>
    <row r="9" spans="1:6" x14ac:dyDescent="0.2">
      <c r="A9" s="83"/>
      <c r="B9" s="106" t="s">
        <v>50</v>
      </c>
      <c r="C9" s="107">
        <v>5095.91</v>
      </c>
      <c r="D9" s="107">
        <v>5032</v>
      </c>
      <c r="E9" s="107">
        <v>63.91</v>
      </c>
      <c r="F9" s="108">
        <v>1.2999999999999999E-2</v>
      </c>
    </row>
    <row r="10" spans="1:6" x14ac:dyDescent="0.2">
      <c r="A10" s="83"/>
      <c r="B10" s="106" t="s">
        <v>51</v>
      </c>
      <c r="C10" s="107"/>
      <c r="D10" s="107"/>
      <c r="E10" s="107"/>
      <c r="F10" s="108"/>
    </row>
    <row r="11" spans="1:6" x14ac:dyDescent="0.2">
      <c r="A11" s="83"/>
      <c r="B11" s="106" t="s">
        <v>52</v>
      </c>
      <c r="C11" s="107">
        <v>13865</v>
      </c>
      <c r="D11" s="107">
        <v>11742</v>
      </c>
      <c r="E11" s="107">
        <v>2123</v>
      </c>
      <c r="F11" s="108">
        <v>0.18099999999999999</v>
      </c>
    </row>
    <row r="12" spans="1:6" x14ac:dyDescent="0.2">
      <c r="A12" s="83"/>
      <c r="B12" s="106" t="s">
        <v>53</v>
      </c>
      <c r="C12" s="107">
        <v>9350</v>
      </c>
      <c r="D12" s="107">
        <v>6717</v>
      </c>
      <c r="E12" s="107">
        <v>2633</v>
      </c>
      <c r="F12" s="108">
        <v>0.39200000000000002</v>
      </c>
    </row>
    <row r="13" spans="1:6" x14ac:dyDescent="0.2">
      <c r="A13" s="83"/>
      <c r="B13" s="106" t="s">
        <v>54</v>
      </c>
      <c r="C13" s="107">
        <v>3475</v>
      </c>
      <c r="D13" s="107">
        <v>2877</v>
      </c>
      <c r="E13" s="107">
        <v>598</v>
      </c>
      <c r="F13" s="108">
        <v>0.20799999999999999</v>
      </c>
    </row>
    <row r="14" spans="1:6" x14ac:dyDescent="0.2">
      <c r="A14" s="83"/>
      <c r="B14" s="106" t="s">
        <v>55</v>
      </c>
      <c r="C14" s="107">
        <v>1910</v>
      </c>
      <c r="D14" s="107">
        <v>1596</v>
      </c>
      <c r="E14" s="107">
        <v>314</v>
      </c>
      <c r="F14" s="108">
        <v>0.19700000000000001</v>
      </c>
    </row>
    <row r="15" spans="1:6" x14ac:dyDescent="0.2">
      <c r="A15" s="83"/>
      <c r="B15" s="106" t="s">
        <v>56</v>
      </c>
      <c r="C15" s="107">
        <v>1330</v>
      </c>
      <c r="D15" s="107">
        <v>936</v>
      </c>
      <c r="E15" s="107">
        <v>394</v>
      </c>
      <c r="F15" s="108">
        <v>0.42099999999999999</v>
      </c>
    </row>
    <row r="16" spans="1:6" x14ac:dyDescent="0.2">
      <c r="A16" s="83"/>
      <c r="B16" s="106" t="s">
        <v>57</v>
      </c>
      <c r="C16" s="107">
        <v>480</v>
      </c>
      <c r="D16" s="107">
        <v>369</v>
      </c>
      <c r="E16" s="107">
        <v>111</v>
      </c>
      <c r="F16" s="108">
        <v>0.30099999999999999</v>
      </c>
    </row>
    <row r="17" spans="1:6" x14ac:dyDescent="0.2">
      <c r="A17" s="83"/>
      <c r="B17" s="106" t="s">
        <v>58</v>
      </c>
      <c r="C17" s="107">
        <v>180</v>
      </c>
      <c r="D17" s="107">
        <v>99</v>
      </c>
      <c r="E17" s="107">
        <v>81</v>
      </c>
      <c r="F17" s="108">
        <v>0.81799999999999995</v>
      </c>
    </row>
    <row r="18" spans="1:6" x14ac:dyDescent="0.2">
      <c r="A18" s="83"/>
      <c r="B18" s="106" t="s">
        <v>59</v>
      </c>
      <c r="C18" s="107">
        <v>30590</v>
      </c>
      <c r="D18" s="107">
        <v>24336</v>
      </c>
      <c r="E18" s="107">
        <v>6254</v>
      </c>
      <c r="F18" s="108">
        <v>0.25700000000000001</v>
      </c>
    </row>
    <row r="19" spans="1:6" x14ac:dyDescent="0.2">
      <c r="A19" s="83"/>
      <c r="B19" s="106" t="s">
        <v>60</v>
      </c>
      <c r="C19" s="107">
        <v>245.65</v>
      </c>
      <c r="D19" s="107">
        <v>300</v>
      </c>
      <c r="E19" s="107">
        <v>-54.35</v>
      </c>
      <c r="F19" s="108">
        <v>-0.18099999999999999</v>
      </c>
    </row>
    <row r="20" spans="1:6" x14ac:dyDescent="0.2">
      <c r="A20" s="83"/>
      <c r="B20" s="106" t="s">
        <v>135</v>
      </c>
      <c r="C20" s="131">
        <v>170</v>
      </c>
      <c r="D20" s="131">
        <v>0</v>
      </c>
      <c r="E20" s="131">
        <f>C20-D20</f>
        <v>170</v>
      </c>
      <c r="F20" s="108" t="s">
        <v>64</v>
      </c>
    </row>
    <row r="21" spans="1:6" x14ac:dyDescent="0.2">
      <c r="A21" s="83"/>
      <c r="B21" s="106" t="s">
        <v>61</v>
      </c>
      <c r="C21" s="107">
        <v>-63.64</v>
      </c>
      <c r="D21" s="107">
        <v>1092</v>
      </c>
      <c r="E21" s="107">
        <v>-1155.6400000000001</v>
      </c>
      <c r="F21" s="108">
        <v>-1.0580000000000001</v>
      </c>
    </row>
    <row r="22" spans="1:6" x14ac:dyDescent="0.2">
      <c r="A22" s="83"/>
      <c r="B22" s="106" t="s">
        <v>62</v>
      </c>
      <c r="C22" s="107">
        <v>614.21</v>
      </c>
      <c r="D22" s="107">
        <v>720</v>
      </c>
      <c r="E22" s="107">
        <v>-105.79</v>
      </c>
      <c r="F22" s="108">
        <v>-0.14699999999999999</v>
      </c>
    </row>
    <row r="23" spans="1:6" x14ac:dyDescent="0.2">
      <c r="A23" s="83"/>
      <c r="B23" s="106" t="s">
        <v>63</v>
      </c>
      <c r="C23" s="107">
        <f>C9+SUM(C18:C22)</f>
        <v>36652.130000000005</v>
      </c>
      <c r="D23" s="131">
        <f>D9+SUM(D18:D22)</f>
        <v>31480</v>
      </c>
      <c r="E23" s="107">
        <f>C23-D23</f>
        <v>5172.1300000000047</v>
      </c>
      <c r="F23" s="108">
        <v>0.16400000000000001</v>
      </c>
    </row>
    <row r="24" spans="1:6" x14ac:dyDescent="0.2">
      <c r="A24" s="83"/>
      <c r="B24" s="106" t="s">
        <v>65</v>
      </c>
      <c r="C24" s="107"/>
      <c r="D24" s="107"/>
      <c r="E24" s="107"/>
      <c r="F24" s="108"/>
    </row>
    <row r="25" spans="1:6" x14ac:dyDescent="0.2">
      <c r="A25" s="83"/>
      <c r="B25" s="106" t="s">
        <v>66</v>
      </c>
      <c r="C25" s="107">
        <v>1890</v>
      </c>
      <c r="D25" s="107">
        <v>1890</v>
      </c>
      <c r="E25" s="107">
        <v>0</v>
      </c>
      <c r="F25" s="108">
        <v>0</v>
      </c>
    </row>
    <row r="26" spans="1:6" x14ac:dyDescent="0.2">
      <c r="A26" s="83"/>
      <c r="B26" s="106" t="s">
        <v>67</v>
      </c>
      <c r="C26" s="107">
        <v>0</v>
      </c>
      <c r="D26" s="107">
        <v>200</v>
      </c>
      <c r="E26" s="107">
        <v>-200</v>
      </c>
      <c r="F26" s="108">
        <v>-1</v>
      </c>
    </row>
    <row r="27" spans="1:6" x14ac:dyDescent="0.2">
      <c r="A27" s="83"/>
      <c r="B27" s="106" t="s">
        <v>68</v>
      </c>
      <c r="C27" s="107">
        <v>87.36</v>
      </c>
      <c r="D27" s="107">
        <v>60</v>
      </c>
      <c r="E27" s="107">
        <v>27.36</v>
      </c>
      <c r="F27" s="108">
        <v>0.45600000000000002</v>
      </c>
    </row>
    <row r="28" spans="1:6" x14ac:dyDescent="0.2">
      <c r="A28" s="83"/>
      <c r="B28" s="106" t="s">
        <v>69</v>
      </c>
      <c r="C28" s="107">
        <v>780</v>
      </c>
      <c r="D28" s="107">
        <v>720</v>
      </c>
      <c r="E28" s="107">
        <v>60</v>
      </c>
      <c r="F28" s="108">
        <v>8.3000000000000004E-2</v>
      </c>
    </row>
    <row r="29" spans="1:6" x14ac:dyDescent="0.2">
      <c r="A29" s="83"/>
      <c r="B29" s="106" t="s">
        <v>91</v>
      </c>
      <c r="C29" s="107">
        <v>0</v>
      </c>
      <c r="D29" s="107">
        <v>500</v>
      </c>
      <c r="E29" s="107">
        <v>-500</v>
      </c>
      <c r="F29" s="108">
        <v>-1</v>
      </c>
    </row>
    <row r="30" spans="1:6" x14ac:dyDescent="0.2">
      <c r="A30" s="83"/>
      <c r="B30" s="106" t="s">
        <v>70</v>
      </c>
      <c r="C30" s="107">
        <v>1500</v>
      </c>
      <c r="D30" s="107">
        <v>1500</v>
      </c>
      <c r="E30" s="107">
        <v>0</v>
      </c>
      <c r="F30" s="108">
        <v>0</v>
      </c>
    </row>
    <row r="31" spans="1:6" x14ac:dyDescent="0.2">
      <c r="A31" s="83"/>
      <c r="B31" s="106" t="s">
        <v>71</v>
      </c>
      <c r="C31" s="107">
        <v>339.24</v>
      </c>
      <c r="D31" s="107">
        <v>402</v>
      </c>
      <c r="E31" s="107">
        <v>-62.76</v>
      </c>
      <c r="F31" s="108">
        <v>-0.156</v>
      </c>
    </row>
    <row r="32" spans="1:6" x14ac:dyDescent="0.2">
      <c r="A32" s="83"/>
      <c r="B32" s="106" t="s">
        <v>72</v>
      </c>
      <c r="C32" s="107"/>
      <c r="D32" s="107"/>
      <c r="E32" s="107"/>
      <c r="F32" s="108"/>
    </row>
    <row r="33" spans="1:6" x14ac:dyDescent="0.2">
      <c r="A33" s="83"/>
      <c r="B33" s="106" t="s">
        <v>73</v>
      </c>
      <c r="C33" s="107">
        <v>2773</v>
      </c>
      <c r="D33" s="107">
        <v>2349</v>
      </c>
      <c r="E33" s="107">
        <v>424</v>
      </c>
      <c r="F33" s="108">
        <v>0.18099999999999999</v>
      </c>
    </row>
    <row r="34" spans="1:6" x14ac:dyDescent="0.2">
      <c r="A34" s="83"/>
      <c r="B34" s="106" t="s">
        <v>74</v>
      </c>
      <c r="C34" s="107">
        <v>1870</v>
      </c>
      <c r="D34" s="107">
        <v>1344</v>
      </c>
      <c r="E34" s="107">
        <v>526</v>
      </c>
      <c r="F34" s="108">
        <v>0.39100000000000001</v>
      </c>
    </row>
    <row r="35" spans="1:6" x14ac:dyDescent="0.2">
      <c r="A35" s="83"/>
      <c r="B35" s="106" t="s">
        <v>75</v>
      </c>
      <c r="C35" s="107">
        <v>695</v>
      </c>
      <c r="D35" s="107">
        <v>576</v>
      </c>
      <c r="E35" s="107">
        <v>119</v>
      </c>
      <c r="F35" s="108">
        <v>0.20699999999999999</v>
      </c>
    </row>
    <row r="36" spans="1:6" x14ac:dyDescent="0.2">
      <c r="A36" s="83"/>
      <c r="B36" s="106" t="s">
        <v>55</v>
      </c>
      <c r="C36" s="107">
        <v>1920</v>
      </c>
      <c r="D36" s="107">
        <v>1596</v>
      </c>
      <c r="E36" s="107">
        <v>324</v>
      </c>
      <c r="F36" s="108">
        <v>0.20300000000000001</v>
      </c>
    </row>
    <row r="37" spans="1:6" x14ac:dyDescent="0.2">
      <c r="A37" s="83"/>
      <c r="B37" s="106" t="s">
        <v>56</v>
      </c>
      <c r="C37" s="107">
        <v>1330</v>
      </c>
      <c r="D37" s="107">
        <v>936</v>
      </c>
      <c r="E37" s="107">
        <v>394</v>
      </c>
      <c r="F37" s="108">
        <v>0.42099999999999999</v>
      </c>
    </row>
    <row r="38" spans="1:6" x14ac:dyDescent="0.2">
      <c r="A38" s="83"/>
      <c r="B38" s="106" t="s">
        <v>57</v>
      </c>
      <c r="C38" s="107">
        <v>480</v>
      </c>
      <c r="D38" s="107">
        <v>369</v>
      </c>
      <c r="E38" s="107">
        <v>111</v>
      </c>
      <c r="F38" s="108">
        <v>0.30099999999999999</v>
      </c>
    </row>
    <row r="39" spans="1:6" x14ac:dyDescent="0.2">
      <c r="A39" s="83"/>
      <c r="B39" s="106" t="s">
        <v>76</v>
      </c>
      <c r="C39" s="107">
        <v>120</v>
      </c>
      <c r="D39" s="107">
        <v>240</v>
      </c>
      <c r="E39" s="107">
        <v>-120</v>
      </c>
      <c r="F39" s="108">
        <v>-0.5</v>
      </c>
    </row>
    <row r="40" spans="1:6" x14ac:dyDescent="0.2">
      <c r="A40" s="83"/>
      <c r="B40" s="106" t="s">
        <v>77</v>
      </c>
      <c r="C40" s="107">
        <v>9188</v>
      </c>
      <c r="D40" s="107">
        <v>7410</v>
      </c>
      <c r="E40" s="107">
        <v>1778</v>
      </c>
      <c r="F40" s="108">
        <v>0.24</v>
      </c>
    </row>
    <row r="41" spans="1:6" x14ac:dyDescent="0.2">
      <c r="A41" s="83"/>
      <c r="B41" s="106" t="s">
        <v>78</v>
      </c>
      <c r="C41" s="107">
        <v>0</v>
      </c>
      <c r="D41" s="107">
        <v>1626</v>
      </c>
      <c r="E41" s="107">
        <v>-1626</v>
      </c>
      <c r="F41" s="108">
        <v>-1</v>
      </c>
    </row>
    <row r="42" spans="1:6" x14ac:dyDescent="0.2">
      <c r="A42" s="83"/>
      <c r="B42" s="106" t="s">
        <v>79</v>
      </c>
      <c r="C42" s="107">
        <v>103.15</v>
      </c>
      <c r="D42" s="107">
        <v>876</v>
      </c>
      <c r="E42" s="107">
        <v>-772.85</v>
      </c>
      <c r="F42" s="108">
        <v>-0.88200000000000001</v>
      </c>
    </row>
    <row r="43" spans="1:6" x14ac:dyDescent="0.2">
      <c r="A43" s="83"/>
      <c r="B43" s="106" t="s">
        <v>80</v>
      </c>
      <c r="C43" s="107">
        <v>0</v>
      </c>
      <c r="D43" s="107">
        <v>300</v>
      </c>
      <c r="E43" s="107">
        <v>-300</v>
      </c>
      <c r="F43" s="108">
        <v>-1</v>
      </c>
    </row>
    <row r="44" spans="1:6" x14ac:dyDescent="0.2">
      <c r="A44" s="83"/>
      <c r="B44" s="106" t="s">
        <v>81</v>
      </c>
      <c r="C44" s="107">
        <v>0</v>
      </c>
      <c r="D44" s="107">
        <v>750</v>
      </c>
      <c r="E44" s="107">
        <v>-750</v>
      </c>
      <c r="F44" s="108">
        <v>-1</v>
      </c>
    </row>
    <row r="45" spans="1:6" x14ac:dyDescent="0.2">
      <c r="A45" s="83"/>
      <c r="B45" s="106" t="s">
        <v>82</v>
      </c>
      <c r="C45" s="107">
        <v>10728</v>
      </c>
      <c r="D45" s="107">
        <v>8661</v>
      </c>
      <c r="E45" s="107">
        <v>2067</v>
      </c>
      <c r="F45" s="108">
        <v>0.23899999999999999</v>
      </c>
    </row>
    <row r="46" spans="1:6" x14ac:dyDescent="0.2">
      <c r="A46" s="83"/>
      <c r="B46" s="106" t="s">
        <v>83</v>
      </c>
      <c r="C46" s="107">
        <v>375</v>
      </c>
      <c r="D46" s="107">
        <v>375</v>
      </c>
      <c r="E46" s="107">
        <v>0</v>
      </c>
      <c r="F46" s="108">
        <v>0</v>
      </c>
    </row>
    <row r="47" spans="1:6" x14ac:dyDescent="0.2">
      <c r="A47" s="83"/>
      <c r="B47" s="106" t="s">
        <v>92</v>
      </c>
      <c r="C47" s="107">
        <v>2741.65</v>
      </c>
      <c r="D47" s="107">
        <v>3367</v>
      </c>
      <c r="E47" s="107">
        <v>-625.35</v>
      </c>
      <c r="F47" s="108">
        <v>-0.186</v>
      </c>
    </row>
    <row r="48" spans="1:6" x14ac:dyDescent="0.2">
      <c r="A48" s="83"/>
      <c r="B48" s="106" t="s">
        <v>93</v>
      </c>
      <c r="C48" s="107">
        <v>0</v>
      </c>
      <c r="D48" s="107">
        <v>100</v>
      </c>
      <c r="E48" s="107">
        <v>-100</v>
      </c>
      <c r="F48" s="108">
        <v>-1</v>
      </c>
    </row>
    <row r="49" spans="1:6" x14ac:dyDescent="0.2">
      <c r="A49" s="83"/>
      <c r="B49" s="106" t="s">
        <v>84</v>
      </c>
      <c r="C49" s="107">
        <v>20.41</v>
      </c>
      <c r="D49" s="107">
        <v>24</v>
      </c>
      <c r="E49" s="107">
        <v>-3.59</v>
      </c>
      <c r="F49" s="108">
        <v>-0.15</v>
      </c>
    </row>
    <row r="50" spans="1:6" x14ac:dyDescent="0.2">
      <c r="A50" s="83"/>
      <c r="B50" s="106" t="s">
        <v>85</v>
      </c>
      <c r="C50" s="107">
        <v>4.09</v>
      </c>
      <c r="D50" s="107">
        <v>0</v>
      </c>
      <c r="E50" s="107">
        <v>4.09</v>
      </c>
      <c r="F50" s="108" t="s">
        <v>64</v>
      </c>
    </row>
    <row r="51" spans="1:6" x14ac:dyDescent="0.2">
      <c r="A51" s="83"/>
      <c r="B51" s="106" t="s">
        <v>86</v>
      </c>
      <c r="C51" s="107">
        <v>141.41999999999999</v>
      </c>
      <c r="D51" s="107">
        <v>117</v>
      </c>
      <c r="E51" s="107">
        <v>24.42</v>
      </c>
      <c r="F51" s="108">
        <v>0.20899999999999999</v>
      </c>
    </row>
    <row r="52" spans="1:6" x14ac:dyDescent="0.2">
      <c r="A52" s="83"/>
      <c r="B52" s="106" t="s">
        <v>94</v>
      </c>
      <c r="C52" s="107">
        <v>985.69</v>
      </c>
      <c r="D52" s="107">
        <v>821</v>
      </c>
      <c r="E52" s="107">
        <v>164.69</v>
      </c>
      <c r="F52" s="108">
        <v>0.20100000000000001</v>
      </c>
    </row>
    <row r="53" spans="1:6" x14ac:dyDescent="0.2">
      <c r="A53" s="83"/>
      <c r="B53" s="106" t="s">
        <v>95</v>
      </c>
      <c r="C53" s="107">
        <v>64.650000000000006</v>
      </c>
      <c r="D53" s="107">
        <v>0</v>
      </c>
      <c r="E53" s="107">
        <v>64.650000000000006</v>
      </c>
      <c r="F53" s="108" t="s">
        <v>64</v>
      </c>
    </row>
    <row r="54" spans="1:6" ht="15" customHeight="1" x14ac:dyDescent="0.2">
      <c r="A54" s="83"/>
      <c r="B54" s="106" t="s">
        <v>87</v>
      </c>
      <c r="C54" s="107">
        <f>SUM(C25:C53)-C40</f>
        <v>28948.660000000003</v>
      </c>
      <c r="D54" s="131">
        <f>SUM(D25:D53)-D40</f>
        <v>29699</v>
      </c>
      <c r="E54" s="107">
        <f>C54-D54</f>
        <v>-750.33999999999651</v>
      </c>
      <c r="F54" s="108">
        <v>-2.5000000000000001E-2</v>
      </c>
    </row>
    <row r="55" spans="1:6" x14ac:dyDescent="0.2">
      <c r="A55" s="83"/>
      <c r="B55" s="106" t="s">
        <v>88</v>
      </c>
      <c r="C55" s="107">
        <f>C23-C54</f>
        <v>7703.4700000000012</v>
      </c>
      <c r="D55" s="131">
        <f>D23-D54</f>
        <v>1781</v>
      </c>
      <c r="E55" s="107">
        <f>C55-D55</f>
        <v>5922.4700000000012</v>
      </c>
      <c r="F55" s="108">
        <v>3.3250000000000002</v>
      </c>
    </row>
    <row r="56" spans="1:6" ht="4.9000000000000004" customHeight="1" x14ac:dyDescent="0.2">
      <c r="A56" s="90"/>
      <c r="B56" s="93"/>
      <c r="C56" s="87"/>
      <c r="D56" s="87"/>
      <c r="E56" s="87"/>
      <c r="F56" s="96"/>
    </row>
    <row r="57" spans="1:6" x14ac:dyDescent="0.2">
      <c r="A57" s="75"/>
      <c r="B57" s="101"/>
      <c r="C57" s="102"/>
      <c r="D57" s="103"/>
      <c r="E57" s="104"/>
      <c r="F57" s="105"/>
    </row>
  </sheetData>
  <mergeCells count="3">
    <mergeCell ref="B4:F4"/>
    <mergeCell ref="B2:F2"/>
    <mergeCell ref="B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2"/>
  <sheetViews>
    <sheetView workbookViewId="0">
      <selection activeCell="C82" sqref="C82"/>
    </sheetView>
  </sheetViews>
  <sheetFormatPr defaultRowHeight="12.75" x14ac:dyDescent="0.2"/>
  <cols>
    <col min="1" max="1" width="1" customWidth="1"/>
    <col min="2" max="2" width="22.42578125" customWidth="1"/>
    <col min="3" max="3" width="15.28515625" customWidth="1"/>
    <col min="4" max="4" width="13.28515625" customWidth="1"/>
  </cols>
  <sheetData>
    <row r="1" spans="1:4" x14ac:dyDescent="0.2">
      <c r="A1" s="110"/>
      <c r="B1" s="111"/>
      <c r="C1" s="112"/>
      <c r="D1" s="113"/>
    </row>
    <row r="2" spans="1:4" x14ac:dyDescent="0.2">
      <c r="A2" s="109"/>
      <c r="B2" s="140" t="s">
        <v>0</v>
      </c>
      <c r="C2" s="141"/>
      <c r="D2" s="142"/>
    </row>
    <row r="3" spans="1:4" ht="20.25" x14ac:dyDescent="0.3">
      <c r="A3" s="109"/>
      <c r="B3" s="143" t="s">
        <v>96</v>
      </c>
      <c r="C3" s="144"/>
      <c r="D3" s="145"/>
    </row>
    <row r="4" spans="1:4" x14ac:dyDescent="0.2">
      <c r="A4" s="109"/>
      <c r="B4" s="137" t="s">
        <v>44</v>
      </c>
      <c r="C4" s="138"/>
      <c r="D4" s="139"/>
    </row>
    <row r="5" spans="1:4" x14ac:dyDescent="0.2">
      <c r="A5" s="109"/>
      <c r="B5" s="120"/>
      <c r="C5" s="115"/>
      <c r="D5" s="123"/>
    </row>
    <row r="6" spans="1:4" x14ac:dyDescent="0.2">
      <c r="A6" s="117"/>
      <c r="B6" s="126" t="s">
        <v>97</v>
      </c>
      <c r="C6" s="127" t="s">
        <v>45</v>
      </c>
      <c r="D6" s="128" t="s">
        <v>98</v>
      </c>
    </row>
    <row r="7" spans="1:4" x14ac:dyDescent="0.2">
      <c r="A7" s="118"/>
      <c r="B7" s="121"/>
      <c r="C7" s="114"/>
      <c r="D7" s="124"/>
    </row>
    <row r="8" spans="1:4" x14ac:dyDescent="0.2">
      <c r="A8" s="129"/>
      <c r="B8" s="130"/>
      <c r="C8" s="131"/>
      <c r="D8" s="132"/>
    </row>
    <row r="9" spans="1:4" ht="12.6" customHeight="1" x14ac:dyDescent="0.2">
      <c r="A9" s="129"/>
      <c r="B9" s="39" t="s">
        <v>99</v>
      </c>
      <c r="C9" s="133"/>
      <c r="D9" s="132"/>
    </row>
    <row r="10" spans="1:4" ht="12.6" customHeight="1" x14ac:dyDescent="0.2">
      <c r="A10" s="129"/>
      <c r="B10" s="130"/>
      <c r="C10" s="131"/>
      <c r="D10" s="132"/>
    </row>
    <row r="11" spans="1:4" ht="12.6" customHeight="1" x14ac:dyDescent="0.2">
      <c r="A11" s="129"/>
      <c r="B11" s="130" t="s">
        <v>49</v>
      </c>
      <c r="C11" s="131"/>
      <c r="D11" s="132"/>
    </row>
    <row r="12" spans="1:4" ht="12.6" customHeight="1" x14ac:dyDescent="0.2">
      <c r="A12" s="129"/>
      <c r="B12" s="130" t="s">
        <v>100</v>
      </c>
      <c r="C12" s="131">
        <v>0</v>
      </c>
      <c r="D12" s="132">
        <v>-63.64</v>
      </c>
    </row>
    <row r="13" spans="1:4" ht="12.6" customHeight="1" x14ac:dyDescent="0.2">
      <c r="A13" s="129"/>
      <c r="B13" s="130" t="s">
        <v>63</v>
      </c>
      <c r="C13" s="131">
        <v>0</v>
      </c>
      <c r="D13" s="132">
        <v>-63.64</v>
      </c>
    </row>
    <row r="14" spans="1:4" ht="12.6" customHeight="1" x14ac:dyDescent="0.2">
      <c r="A14" s="129"/>
      <c r="B14" s="130"/>
      <c r="C14" s="131"/>
      <c r="D14" s="132"/>
    </row>
    <row r="15" spans="1:4" ht="12.6" customHeight="1" x14ac:dyDescent="0.2">
      <c r="A15" s="129"/>
      <c r="B15" s="130" t="s">
        <v>101</v>
      </c>
      <c r="C15" s="131"/>
      <c r="D15" s="132"/>
    </row>
    <row r="16" spans="1:4" ht="12.6" customHeight="1" x14ac:dyDescent="0.2">
      <c r="A16" s="129"/>
      <c r="B16" s="130" t="s">
        <v>102</v>
      </c>
      <c r="C16" s="131">
        <v>240</v>
      </c>
      <c r="D16" s="132">
        <v>780</v>
      </c>
    </row>
    <row r="17" spans="1:4" ht="12.6" customHeight="1" x14ac:dyDescent="0.2">
      <c r="A17" s="129"/>
      <c r="B17" s="130" t="s">
        <v>103</v>
      </c>
      <c r="C17" s="131">
        <v>181.1</v>
      </c>
      <c r="D17" s="132">
        <v>339.24</v>
      </c>
    </row>
    <row r="18" spans="1:4" ht="12.6" customHeight="1" x14ac:dyDescent="0.2">
      <c r="A18" s="129"/>
      <c r="B18" s="130" t="s">
        <v>104</v>
      </c>
      <c r="C18" s="131">
        <v>250</v>
      </c>
      <c r="D18" s="132">
        <v>250</v>
      </c>
    </row>
    <row r="19" spans="1:4" ht="12.6" customHeight="1" x14ac:dyDescent="0.2">
      <c r="A19" s="129"/>
      <c r="B19" s="130" t="s">
        <v>105</v>
      </c>
      <c r="C19" s="131">
        <v>671.1</v>
      </c>
      <c r="D19" s="132">
        <v>1369.24</v>
      </c>
    </row>
    <row r="20" spans="1:4" ht="12.6" customHeight="1" x14ac:dyDescent="0.2">
      <c r="A20" s="129"/>
      <c r="B20" s="130"/>
      <c r="C20" s="131"/>
      <c r="D20" s="132"/>
    </row>
    <row r="21" spans="1:4" ht="12.6" customHeight="1" x14ac:dyDescent="0.2">
      <c r="A21" s="129"/>
      <c r="B21" s="130" t="s">
        <v>89</v>
      </c>
      <c r="C21" s="131">
        <v>-671.1</v>
      </c>
      <c r="D21" s="132">
        <v>-1432.88</v>
      </c>
    </row>
    <row r="22" spans="1:4" ht="12.6" customHeight="1" x14ac:dyDescent="0.2">
      <c r="A22" s="129"/>
      <c r="B22" s="130"/>
      <c r="C22" s="131"/>
      <c r="D22" s="132"/>
    </row>
    <row r="23" spans="1:4" ht="12.6" customHeight="1" x14ac:dyDescent="0.2">
      <c r="A23" s="129"/>
      <c r="B23" s="39" t="s">
        <v>106</v>
      </c>
      <c r="C23" s="133"/>
      <c r="D23" s="132"/>
    </row>
    <row r="24" spans="1:4" ht="12.6" customHeight="1" x14ac:dyDescent="0.2">
      <c r="A24" s="129"/>
      <c r="B24" s="130"/>
      <c r="C24" s="131"/>
      <c r="D24" s="132"/>
    </row>
    <row r="25" spans="1:4" ht="12.6" customHeight="1" x14ac:dyDescent="0.2">
      <c r="A25" s="129"/>
      <c r="B25" s="130" t="s">
        <v>49</v>
      </c>
      <c r="C25" s="131"/>
      <c r="D25" s="132"/>
    </row>
    <row r="26" spans="1:4" ht="12.6" customHeight="1" x14ac:dyDescent="0.2">
      <c r="A26" s="129"/>
      <c r="B26" s="130" t="s">
        <v>136</v>
      </c>
      <c r="C26" s="131">
        <v>170</v>
      </c>
      <c r="D26" s="132">
        <v>170</v>
      </c>
    </row>
    <row r="27" spans="1:4" ht="12.6" customHeight="1" x14ac:dyDescent="0.2">
      <c r="A27" s="129"/>
      <c r="B27" s="130" t="s">
        <v>63</v>
      </c>
      <c r="C27" s="131">
        <f>SUM(C26)</f>
        <v>170</v>
      </c>
      <c r="D27" s="132">
        <f>SUM(D26)</f>
        <v>170</v>
      </c>
    </row>
    <row r="28" spans="1:4" ht="12.6" customHeight="1" x14ac:dyDescent="0.2">
      <c r="A28" s="129"/>
      <c r="B28" s="130"/>
      <c r="C28" s="131"/>
      <c r="D28" s="132"/>
    </row>
    <row r="29" spans="1:4" ht="12.6" customHeight="1" x14ac:dyDescent="0.2">
      <c r="A29" s="129"/>
      <c r="B29" s="130" t="s">
        <v>89</v>
      </c>
      <c r="C29" s="131">
        <f>C27</f>
        <v>170</v>
      </c>
      <c r="D29" s="132">
        <f>D27</f>
        <v>170</v>
      </c>
    </row>
    <row r="30" spans="1:4" ht="12.6" customHeight="1" x14ac:dyDescent="0.2">
      <c r="A30" s="129"/>
      <c r="B30" s="130"/>
      <c r="C30" s="131"/>
      <c r="D30" s="132"/>
    </row>
    <row r="31" spans="1:4" ht="12.6" customHeight="1" x14ac:dyDescent="0.2">
      <c r="A31" s="129"/>
      <c r="B31" s="39" t="s">
        <v>133</v>
      </c>
      <c r="C31" s="133"/>
      <c r="D31" s="132"/>
    </row>
    <row r="32" spans="1:4" ht="12.6" customHeight="1" x14ac:dyDescent="0.2">
      <c r="A32" s="129"/>
      <c r="B32" s="130"/>
      <c r="C32" s="131"/>
      <c r="D32" s="132"/>
    </row>
    <row r="33" spans="1:4" ht="12.6" customHeight="1" x14ac:dyDescent="0.2">
      <c r="A33" s="129"/>
      <c r="B33" s="130" t="s">
        <v>49</v>
      </c>
      <c r="C33" s="131"/>
      <c r="D33" s="132"/>
    </row>
    <row r="34" spans="1:4" ht="12.6" customHeight="1" x14ac:dyDescent="0.2">
      <c r="A34" s="129"/>
      <c r="B34" s="130" t="s">
        <v>107</v>
      </c>
      <c r="C34" s="131">
        <v>6030</v>
      </c>
      <c r="D34" s="132">
        <v>13865</v>
      </c>
    </row>
    <row r="35" spans="1:4" ht="12.6" customHeight="1" x14ac:dyDescent="0.2">
      <c r="A35" s="129"/>
      <c r="B35" s="130" t="s">
        <v>108</v>
      </c>
      <c r="C35" s="131">
        <v>3520</v>
      </c>
      <c r="D35" s="132">
        <v>9350</v>
      </c>
    </row>
    <row r="36" spans="1:4" ht="12.6" customHeight="1" x14ac:dyDescent="0.2">
      <c r="A36" s="129"/>
      <c r="B36" s="130" t="s">
        <v>109</v>
      </c>
      <c r="C36" s="131">
        <v>1250</v>
      </c>
      <c r="D36" s="132">
        <v>3475</v>
      </c>
    </row>
    <row r="37" spans="1:4" ht="12.6" customHeight="1" x14ac:dyDescent="0.2">
      <c r="A37" s="129"/>
      <c r="B37" s="130" t="s">
        <v>110</v>
      </c>
      <c r="C37" s="131">
        <v>840</v>
      </c>
      <c r="D37" s="132">
        <v>1910</v>
      </c>
    </row>
    <row r="38" spans="1:4" ht="12.6" customHeight="1" x14ac:dyDescent="0.2">
      <c r="A38" s="129"/>
      <c r="B38" s="130" t="s">
        <v>111</v>
      </c>
      <c r="C38" s="131">
        <v>470</v>
      </c>
      <c r="D38" s="132">
        <v>1330</v>
      </c>
    </row>
    <row r="39" spans="1:4" ht="12.6" customHeight="1" x14ac:dyDescent="0.2">
      <c r="A39" s="129"/>
      <c r="B39" s="130" t="s">
        <v>112</v>
      </c>
      <c r="C39" s="131">
        <v>160</v>
      </c>
      <c r="D39" s="132">
        <v>480</v>
      </c>
    </row>
    <row r="40" spans="1:4" ht="12.6" customHeight="1" x14ac:dyDescent="0.2">
      <c r="A40" s="129"/>
      <c r="B40" s="130" t="s">
        <v>113</v>
      </c>
      <c r="C40" s="131">
        <v>80</v>
      </c>
      <c r="D40" s="132">
        <v>180</v>
      </c>
    </row>
    <row r="41" spans="1:4" ht="12.6" customHeight="1" x14ac:dyDescent="0.2">
      <c r="A41" s="129"/>
      <c r="B41" s="130" t="s">
        <v>114</v>
      </c>
      <c r="C41" s="131">
        <v>0</v>
      </c>
      <c r="D41" s="132">
        <v>245.65</v>
      </c>
    </row>
    <row r="42" spans="1:4" ht="12.6" customHeight="1" x14ac:dyDescent="0.2">
      <c r="A42" s="129"/>
      <c r="B42" s="130" t="s">
        <v>115</v>
      </c>
      <c r="C42" s="131">
        <v>174.28</v>
      </c>
      <c r="D42" s="132">
        <v>505.88</v>
      </c>
    </row>
    <row r="43" spans="1:4" ht="12.6" customHeight="1" x14ac:dyDescent="0.2">
      <c r="A43" s="129"/>
      <c r="B43" s="130" t="s">
        <v>63</v>
      </c>
      <c r="C43" s="131">
        <v>12524.28</v>
      </c>
      <c r="D43" s="132">
        <v>31341.53</v>
      </c>
    </row>
    <row r="44" spans="1:4" ht="12.6" customHeight="1" x14ac:dyDescent="0.2">
      <c r="A44" s="129"/>
      <c r="B44" s="130"/>
      <c r="C44" s="131"/>
      <c r="D44" s="132"/>
    </row>
    <row r="45" spans="1:4" ht="12.6" customHeight="1" x14ac:dyDescent="0.2">
      <c r="A45" s="129"/>
      <c r="B45" s="130" t="s">
        <v>101</v>
      </c>
      <c r="C45" s="131"/>
      <c r="D45" s="132"/>
    </row>
    <row r="46" spans="1:4" ht="12.6" customHeight="1" x14ac:dyDescent="0.2">
      <c r="A46" s="129"/>
      <c r="B46" s="130" t="s">
        <v>116</v>
      </c>
      <c r="C46" s="131">
        <v>1</v>
      </c>
      <c r="D46" s="132">
        <v>3</v>
      </c>
    </row>
    <row r="47" spans="1:4" ht="12.6" customHeight="1" x14ac:dyDescent="0.2">
      <c r="A47" s="129"/>
      <c r="B47" s="130" t="s">
        <v>117</v>
      </c>
      <c r="C47" s="131">
        <v>1206</v>
      </c>
      <c r="D47" s="132">
        <v>2773</v>
      </c>
    </row>
    <row r="48" spans="1:4" ht="12.6" customHeight="1" x14ac:dyDescent="0.2">
      <c r="A48" s="129"/>
      <c r="B48" s="130" t="s">
        <v>118</v>
      </c>
      <c r="C48" s="131">
        <v>704</v>
      </c>
      <c r="D48" s="132">
        <v>1870</v>
      </c>
    </row>
    <row r="49" spans="1:4" ht="12.6" customHeight="1" x14ac:dyDescent="0.2">
      <c r="A49" s="129"/>
      <c r="B49" s="130" t="s">
        <v>119</v>
      </c>
      <c r="C49" s="131">
        <v>250</v>
      </c>
      <c r="D49" s="132">
        <v>695</v>
      </c>
    </row>
    <row r="50" spans="1:4" ht="12.6" customHeight="1" x14ac:dyDescent="0.2">
      <c r="A50" s="129"/>
      <c r="B50" s="130" t="s">
        <v>110</v>
      </c>
      <c r="C50" s="131">
        <v>840</v>
      </c>
      <c r="D50" s="132">
        <v>1920</v>
      </c>
    </row>
    <row r="51" spans="1:4" ht="12.6" customHeight="1" x14ac:dyDescent="0.2">
      <c r="A51" s="129"/>
      <c r="B51" s="130" t="s">
        <v>111</v>
      </c>
      <c r="C51" s="131">
        <v>470</v>
      </c>
      <c r="D51" s="132">
        <v>1330</v>
      </c>
    </row>
    <row r="52" spans="1:4" ht="12.6" customHeight="1" x14ac:dyDescent="0.2">
      <c r="A52" s="129"/>
      <c r="B52" s="130" t="s">
        <v>112</v>
      </c>
      <c r="C52" s="131">
        <v>160</v>
      </c>
      <c r="D52" s="132">
        <v>480</v>
      </c>
    </row>
    <row r="53" spans="1:4" ht="12.6" customHeight="1" x14ac:dyDescent="0.2">
      <c r="A53" s="129"/>
      <c r="B53" s="130" t="s">
        <v>120</v>
      </c>
      <c r="C53" s="131">
        <v>40</v>
      </c>
      <c r="D53" s="132">
        <v>120</v>
      </c>
    </row>
    <row r="54" spans="1:4" ht="12.6" customHeight="1" x14ac:dyDescent="0.2">
      <c r="A54" s="129"/>
      <c r="B54" s="130" t="s">
        <v>121</v>
      </c>
      <c r="C54" s="131">
        <v>103.15</v>
      </c>
      <c r="D54" s="132">
        <v>103.15</v>
      </c>
    </row>
    <row r="55" spans="1:4" ht="12.6" customHeight="1" x14ac:dyDescent="0.2">
      <c r="A55" s="129"/>
      <c r="B55" s="130" t="s">
        <v>122</v>
      </c>
      <c r="C55" s="131">
        <v>4324</v>
      </c>
      <c r="D55" s="132">
        <v>10728</v>
      </c>
    </row>
    <row r="56" spans="1:4" ht="12.6" customHeight="1" x14ac:dyDescent="0.2">
      <c r="A56" s="129"/>
      <c r="B56" s="130" t="s">
        <v>105</v>
      </c>
      <c r="C56" s="131">
        <v>8098.15</v>
      </c>
      <c r="D56" s="132">
        <v>20022.150000000001</v>
      </c>
    </row>
    <row r="57" spans="1:4" ht="12.6" customHeight="1" x14ac:dyDescent="0.2">
      <c r="A57" s="129"/>
      <c r="B57" s="130"/>
      <c r="C57" s="131"/>
      <c r="D57" s="132"/>
    </row>
    <row r="58" spans="1:4" ht="12.6" customHeight="1" x14ac:dyDescent="0.2">
      <c r="A58" s="129"/>
      <c r="B58" s="130" t="s">
        <v>89</v>
      </c>
      <c r="C58" s="131">
        <v>4426.13</v>
      </c>
      <c r="D58" s="132">
        <v>11319.38</v>
      </c>
    </row>
    <row r="59" spans="1:4" ht="12.6" customHeight="1" x14ac:dyDescent="0.2">
      <c r="A59" s="129"/>
      <c r="B59" s="130"/>
      <c r="C59" s="131"/>
      <c r="D59" s="132"/>
    </row>
    <row r="60" spans="1:4" ht="12.6" customHeight="1" x14ac:dyDescent="0.2">
      <c r="A60" s="129"/>
      <c r="B60" s="39" t="s">
        <v>123</v>
      </c>
      <c r="C60" s="133"/>
      <c r="D60" s="132"/>
    </row>
    <row r="61" spans="1:4" ht="12.6" customHeight="1" x14ac:dyDescent="0.2">
      <c r="A61" s="129"/>
      <c r="B61" s="130"/>
      <c r="C61" s="131"/>
      <c r="D61" s="132"/>
    </row>
    <row r="62" spans="1:4" ht="12.6" customHeight="1" x14ac:dyDescent="0.2">
      <c r="A62" s="129"/>
      <c r="B62" s="130" t="s">
        <v>49</v>
      </c>
      <c r="C62" s="131"/>
      <c r="D62" s="132"/>
    </row>
    <row r="63" spans="1:4" ht="12.6" customHeight="1" x14ac:dyDescent="0.2">
      <c r="A63" s="129"/>
      <c r="B63" s="130" t="s">
        <v>124</v>
      </c>
      <c r="C63" s="131">
        <v>472.72</v>
      </c>
      <c r="D63" s="132">
        <v>5095.91</v>
      </c>
    </row>
    <row r="64" spans="1:4" ht="12.6" customHeight="1" x14ac:dyDescent="0.2">
      <c r="A64" s="129"/>
      <c r="B64" s="130" t="s">
        <v>115</v>
      </c>
      <c r="C64" s="131">
        <v>35.64</v>
      </c>
      <c r="D64" s="132">
        <v>108.33</v>
      </c>
    </row>
    <row r="65" spans="1:4" ht="12.6" customHeight="1" x14ac:dyDescent="0.2">
      <c r="A65" s="129"/>
      <c r="B65" s="130" t="s">
        <v>63</v>
      </c>
      <c r="C65" s="131">
        <v>508.36</v>
      </c>
      <c r="D65" s="132">
        <v>5204.24</v>
      </c>
    </row>
    <row r="66" spans="1:4" ht="12.6" customHeight="1" x14ac:dyDescent="0.2">
      <c r="A66" s="129"/>
      <c r="B66" s="130"/>
      <c r="C66" s="131"/>
      <c r="D66" s="132"/>
    </row>
    <row r="67" spans="1:4" ht="12.6" customHeight="1" x14ac:dyDescent="0.2">
      <c r="A67" s="129"/>
      <c r="B67" s="130" t="s">
        <v>101</v>
      </c>
      <c r="C67" s="131"/>
      <c r="D67" s="132"/>
    </row>
    <row r="68" spans="1:4" ht="12.6" customHeight="1" x14ac:dyDescent="0.2">
      <c r="A68" s="129"/>
      <c r="B68" s="130" t="s">
        <v>125</v>
      </c>
      <c r="C68" s="131">
        <v>630</v>
      </c>
      <c r="D68" s="132">
        <v>1890</v>
      </c>
    </row>
    <row r="69" spans="1:4" ht="12.6" customHeight="1" x14ac:dyDescent="0.2">
      <c r="A69" s="129"/>
      <c r="B69" s="130" t="s">
        <v>116</v>
      </c>
      <c r="C69" s="131">
        <v>13.67</v>
      </c>
      <c r="D69" s="132">
        <v>84.36</v>
      </c>
    </row>
    <row r="70" spans="1:4" ht="12.6" customHeight="1" x14ac:dyDescent="0.2">
      <c r="A70" s="129"/>
      <c r="B70" s="130" t="s">
        <v>126</v>
      </c>
      <c r="C70" s="131">
        <v>500</v>
      </c>
      <c r="D70" s="132">
        <v>1500</v>
      </c>
    </row>
    <row r="71" spans="1:4" ht="12.6" customHeight="1" x14ac:dyDescent="0.2">
      <c r="A71" s="129"/>
      <c r="B71" s="130" t="s">
        <v>104</v>
      </c>
      <c r="C71" s="131">
        <v>125</v>
      </c>
      <c r="D71" s="132">
        <v>125</v>
      </c>
    </row>
    <row r="72" spans="1:4" ht="12.6" customHeight="1" x14ac:dyDescent="0.2">
      <c r="A72" s="129"/>
      <c r="B72" s="130" t="s">
        <v>127</v>
      </c>
      <c r="C72" s="131">
        <v>0</v>
      </c>
      <c r="D72" s="132">
        <v>2741.65</v>
      </c>
    </row>
    <row r="73" spans="1:4" ht="12.6" customHeight="1" x14ac:dyDescent="0.2">
      <c r="A73" s="129"/>
      <c r="B73" s="130" t="s">
        <v>128</v>
      </c>
      <c r="C73" s="131">
        <v>0</v>
      </c>
      <c r="D73" s="132">
        <v>20.41</v>
      </c>
    </row>
    <row r="74" spans="1:4" ht="12.6" customHeight="1" x14ac:dyDescent="0.2">
      <c r="A74" s="129"/>
      <c r="B74" s="130" t="s">
        <v>129</v>
      </c>
      <c r="C74" s="131">
        <v>4.09</v>
      </c>
      <c r="D74" s="132">
        <v>4.09</v>
      </c>
    </row>
    <row r="75" spans="1:4" ht="12.6" customHeight="1" x14ac:dyDescent="0.2">
      <c r="A75" s="129"/>
      <c r="B75" s="130" t="s">
        <v>130</v>
      </c>
      <c r="C75" s="131">
        <v>47.14</v>
      </c>
      <c r="D75" s="132">
        <v>141.41999999999999</v>
      </c>
    </row>
    <row r="76" spans="1:4" ht="12.6" customHeight="1" x14ac:dyDescent="0.2">
      <c r="A76" s="129"/>
      <c r="B76" s="130" t="s">
        <v>131</v>
      </c>
      <c r="C76" s="131">
        <v>0</v>
      </c>
      <c r="D76" s="132">
        <v>985.69</v>
      </c>
    </row>
    <row r="77" spans="1:4" ht="12.6" customHeight="1" x14ac:dyDescent="0.2">
      <c r="A77" s="129"/>
      <c r="B77" s="130" t="s">
        <v>132</v>
      </c>
      <c r="C77" s="131">
        <v>0</v>
      </c>
      <c r="D77" s="132">
        <v>64.650000000000006</v>
      </c>
    </row>
    <row r="78" spans="1:4" ht="12.6" customHeight="1" x14ac:dyDescent="0.2">
      <c r="A78" s="129"/>
      <c r="B78" s="130" t="s">
        <v>105</v>
      </c>
      <c r="C78" s="131">
        <v>1319.9</v>
      </c>
      <c r="D78" s="132">
        <v>7557.27</v>
      </c>
    </row>
    <row r="79" spans="1:4" ht="12.6" customHeight="1" x14ac:dyDescent="0.2">
      <c r="A79" s="129"/>
      <c r="B79" s="130"/>
      <c r="C79" s="131"/>
      <c r="D79" s="132"/>
    </row>
    <row r="80" spans="1:4" ht="12.6" customHeight="1" x14ac:dyDescent="0.2">
      <c r="A80" s="129"/>
      <c r="B80" s="130" t="s">
        <v>89</v>
      </c>
      <c r="C80" s="131">
        <v>-811.54</v>
      </c>
      <c r="D80" s="132">
        <v>-2353.0300000000002</v>
      </c>
    </row>
    <row r="81" spans="1:4" x14ac:dyDescent="0.2">
      <c r="A81" s="119"/>
      <c r="B81" s="122"/>
      <c r="C81" s="116"/>
      <c r="D81" s="125"/>
    </row>
    <row r="82" spans="1:4" x14ac:dyDescent="0.2">
      <c r="A82" s="109"/>
      <c r="B82" s="134" t="s">
        <v>134</v>
      </c>
      <c r="C82" s="135">
        <f>C21+C29+C58+C80</f>
        <v>3113.4900000000002</v>
      </c>
      <c r="D82" s="135">
        <f>D21+D29+D58+D80</f>
        <v>7703.4699999999993</v>
      </c>
    </row>
  </sheetData>
  <mergeCells count="3">
    <mergeCell ref="B4:D4"/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O59"/>
  <sheetViews>
    <sheetView showGridLines="0" tabSelected="1" workbookViewId="0">
      <selection activeCell="F42" sqref="F42"/>
    </sheetView>
  </sheetViews>
  <sheetFormatPr defaultColWidth="9" defaultRowHeight="11.25" x14ac:dyDescent="0.2"/>
  <cols>
    <col min="1" max="1" width="1.140625" style="1" customWidth="1"/>
    <col min="2" max="2" width="34.7109375" style="1" customWidth="1"/>
    <col min="3" max="5" width="14.7109375" style="1" customWidth="1"/>
    <col min="6" max="6" width="14.7109375" style="8" customWidth="1"/>
    <col min="7" max="12" width="12.7109375" style="1" customWidth="1"/>
    <col min="13" max="16384" width="9" style="1"/>
  </cols>
  <sheetData>
    <row r="1" spans="1:15" ht="6.95" customHeight="1" x14ac:dyDescent="0.2">
      <c r="A1" s="3"/>
      <c r="B1" s="4"/>
      <c r="C1" s="4"/>
      <c r="D1" s="4"/>
      <c r="E1" s="4"/>
      <c r="F1" s="7"/>
      <c r="G1" s="3"/>
    </row>
    <row r="2" spans="1:15" ht="20.25" customHeight="1" x14ac:dyDescent="0.2">
      <c r="A2" s="2"/>
      <c r="B2" s="140" t="s">
        <v>0</v>
      </c>
      <c r="C2" s="141"/>
      <c r="D2" s="141"/>
      <c r="E2" s="141"/>
      <c r="F2" s="142"/>
      <c r="G2" s="2"/>
    </row>
    <row r="3" spans="1:15" ht="22.5" customHeight="1" x14ac:dyDescent="0.3">
      <c r="A3" s="2"/>
      <c r="B3" s="143" t="s">
        <v>1</v>
      </c>
      <c r="C3" s="144"/>
      <c r="D3" s="144"/>
      <c r="E3" s="144"/>
      <c r="F3" s="145"/>
      <c r="G3" s="2"/>
    </row>
    <row r="4" spans="1:15" ht="12" x14ac:dyDescent="0.2">
      <c r="A4" s="2"/>
      <c r="B4" s="137" t="s">
        <v>2</v>
      </c>
      <c r="C4" s="138"/>
      <c r="D4" s="138"/>
      <c r="E4" s="138"/>
      <c r="F4" s="139"/>
      <c r="G4" s="2"/>
    </row>
    <row r="5" spans="1:15" ht="7.5" customHeight="1" x14ac:dyDescent="0.2">
      <c r="A5" s="2"/>
      <c r="B5" s="23"/>
      <c r="C5" s="19"/>
      <c r="D5" s="19"/>
      <c r="E5" s="19"/>
      <c r="F5" s="27"/>
      <c r="G5" s="2"/>
    </row>
    <row r="6" spans="1:15" s="6" customFormat="1" ht="11.25" customHeight="1" x14ac:dyDescent="0.2">
      <c r="A6" s="20"/>
      <c r="B6" s="30"/>
      <c r="C6" s="30"/>
      <c r="D6" s="30"/>
      <c r="E6" s="30"/>
      <c r="F6" s="31"/>
      <c r="G6" s="20"/>
    </row>
    <row r="7" spans="1:15" s="13" customFormat="1" ht="2.1" customHeight="1" x14ac:dyDescent="0.2">
      <c r="A7" s="21"/>
      <c r="B7" s="24"/>
      <c r="C7" s="12"/>
      <c r="D7" s="12"/>
      <c r="E7" s="12"/>
      <c r="F7" s="28"/>
      <c r="G7" s="21"/>
    </row>
    <row r="8" spans="1:15" s="5" customFormat="1" ht="12.75" customHeight="1" x14ac:dyDescent="0.2">
      <c r="A8" s="18"/>
      <c r="B8" s="35" t="s">
        <v>4</v>
      </c>
      <c r="C8" s="36" t="s">
        <v>3</v>
      </c>
      <c r="D8" s="37"/>
      <c r="E8" s="37"/>
      <c r="F8" s="38"/>
      <c r="G8" s="11"/>
      <c r="H8" s="10"/>
      <c r="I8" s="9"/>
      <c r="J8" s="9"/>
      <c r="K8" s="9"/>
      <c r="L8" s="9"/>
      <c r="M8" s="9"/>
      <c r="N8" s="9"/>
      <c r="O8" s="9"/>
    </row>
    <row r="9" spans="1:15" s="5" customFormat="1" ht="12.75" customHeight="1" x14ac:dyDescent="0.2">
      <c r="A9" s="18"/>
      <c r="B9" s="35" t="s">
        <v>5</v>
      </c>
      <c r="C9" s="36" t="s">
        <v>3</v>
      </c>
      <c r="D9" s="37"/>
      <c r="E9" s="37"/>
      <c r="F9" s="38"/>
      <c r="G9" s="11"/>
      <c r="H9" s="10"/>
      <c r="I9" s="9"/>
      <c r="J9" s="9"/>
      <c r="K9" s="9"/>
      <c r="L9" s="9"/>
      <c r="M9" s="9"/>
      <c r="N9" s="9"/>
      <c r="O9" s="9"/>
    </row>
    <row r="10" spans="1:15" s="5" customFormat="1" ht="12.75" customHeight="1" x14ac:dyDescent="0.2">
      <c r="A10" s="18"/>
      <c r="B10" s="35" t="s">
        <v>6</v>
      </c>
      <c r="C10" s="36" t="s">
        <v>3</v>
      </c>
      <c r="D10" s="37">
        <v>16228.88</v>
      </c>
      <c r="E10" s="37"/>
      <c r="F10" s="38"/>
      <c r="G10" s="11"/>
      <c r="H10" s="10"/>
      <c r="I10" s="9"/>
      <c r="J10" s="9"/>
      <c r="K10" s="9"/>
      <c r="L10" s="9"/>
      <c r="M10" s="9"/>
      <c r="N10" s="9"/>
      <c r="O10" s="9"/>
    </row>
    <row r="11" spans="1:15" s="5" customFormat="1" ht="12.75" customHeight="1" x14ac:dyDescent="0.2">
      <c r="A11" s="18"/>
      <c r="B11" s="35" t="s">
        <v>7</v>
      </c>
      <c r="C11" s="36" t="s">
        <v>3</v>
      </c>
      <c r="D11" s="37">
        <v>41270.61</v>
      </c>
      <c r="E11" s="37"/>
      <c r="F11" s="38"/>
      <c r="G11" s="11"/>
      <c r="H11" s="10"/>
      <c r="I11" s="9"/>
      <c r="J11" s="9"/>
      <c r="K11" s="9"/>
      <c r="L11" s="9"/>
      <c r="M11" s="9"/>
      <c r="N11" s="9"/>
      <c r="O11" s="9"/>
    </row>
    <row r="12" spans="1:15" s="5" customFormat="1" ht="12.75" customHeight="1" x14ac:dyDescent="0.2">
      <c r="A12" s="18"/>
      <c r="B12" s="35" t="s">
        <v>8</v>
      </c>
      <c r="C12" s="36" t="s">
        <v>3</v>
      </c>
      <c r="D12" s="37">
        <v>24554.12</v>
      </c>
      <c r="E12" s="37"/>
      <c r="F12" s="38"/>
      <c r="G12" s="11"/>
      <c r="H12" s="10"/>
      <c r="I12" s="9"/>
      <c r="J12" s="9"/>
      <c r="K12" s="9"/>
      <c r="L12" s="9"/>
      <c r="M12" s="9"/>
      <c r="N12" s="9"/>
      <c r="O12" s="9"/>
    </row>
    <row r="13" spans="1:15" s="5" customFormat="1" ht="12.75" customHeight="1" x14ac:dyDescent="0.2">
      <c r="A13" s="18"/>
      <c r="B13" s="35" t="s">
        <v>9</v>
      </c>
      <c r="C13" s="36" t="s">
        <v>3</v>
      </c>
      <c r="D13" s="37">
        <v>100</v>
      </c>
      <c r="E13" s="37"/>
      <c r="F13" s="38"/>
      <c r="G13" s="11"/>
      <c r="H13" s="10"/>
      <c r="I13" s="9"/>
      <c r="J13" s="9"/>
      <c r="K13" s="9"/>
      <c r="L13" s="9"/>
      <c r="M13" s="9"/>
      <c r="N13" s="9"/>
      <c r="O13" s="9"/>
    </row>
    <row r="14" spans="1:15" s="5" customFormat="1" ht="12.75" customHeight="1" x14ac:dyDescent="0.2">
      <c r="A14" s="18"/>
      <c r="B14" s="35" t="s">
        <v>10</v>
      </c>
      <c r="C14" s="36" t="s">
        <v>3</v>
      </c>
      <c r="D14" s="37">
        <v>300</v>
      </c>
      <c r="E14" s="37"/>
      <c r="F14" s="38"/>
      <c r="G14" s="11"/>
      <c r="H14" s="10"/>
      <c r="I14" s="9"/>
      <c r="J14" s="9"/>
      <c r="K14" s="9"/>
      <c r="L14" s="9"/>
      <c r="M14" s="9"/>
      <c r="N14" s="9"/>
      <c r="O14" s="9"/>
    </row>
    <row r="15" spans="1:15" s="5" customFormat="1" ht="12.75" customHeight="1" x14ac:dyDescent="0.2">
      <c r="A15" s="18"/>
      <c r="B15" s="35" t="s">
        <v>11</v>
      </c>
      <c r="C15" s="36" t="s">
        <v>3</v>
      </c>
      <c r="D15" s="37"/>
      <c r="E15" s="37">
        <v>82453.61</v>
      </c>
      <c r="F15" s="38"/>
      <c r="G15" s="11"/>
      <c r="H15" s="10"/>
      <c r="I15" s="9"/>
      <c r="J15" s="9"/>
      <c r="K15" s="9"/>
      <c r="L15" s="9"/>
      <c r="M15" s="9"/>
      <c r="N15" s="9"/>
      <c r="O15" s="9"/>
    </row>
    <row r="16" spans="1:15" s="5" customFormat="1" ht="12.75" customHeight="1" x14ac:dyDescent="0.2">
      <c r="A16" s="18"/>
      <c r="B16" s="35" t="s">
        <v>12</v>
      </c>
      <c r="C16" s="36" t="s">
        <v>3</v>
      </c>
      <c r="D16" s="37"/>
      <c r="E16" s="37">
        <v>892.48</v>
      </c>
      <c r="F16" s="38"/>
      <c r="G16" s="11"/>
      <c r="H16" s="10"/>
      <c r="I16" s="9"/>
      <c r="J16" s="9"/>
      <c r="K16" s="9"/>
      <c r="L16" s="9"/>
      <c r="M16" s="9"/>
      <c r="N16" s="9"/>
      <c r="O16" s="9"/>
    </row>
    <row r="17" spans="1:15" s="5" customFormat="1" ht="12.75" customHeight="1" x14ac:dyDescent="0.2">
      <c r="A17" s="18"/>
      <c r="B17" s="35" t="s">
        <v>13</v>
      </c>
      <c r="C17" s="36" t="s">
        <v>3</v>
      </c>
      <c r="D17" s="37"/>
      <c r="E17" s="37"/>
      <c r="F17" s="38"/>
      <c r="G17" s="11"/>
      <c r="H17" s="10"/>
      <c r="I17" s="9"/>
      <c r="J17" s="9"/>
      <c r="K17" s="9"/>
      <c r="L17" s="9"/>
      <c r="M17" s="9"/>
      <c r="N17" s="9"/>
      <c r="O17" s="9"/>
    </row>
    <row r="18" spans="1:15" s="5" customFormat="1" ht="12.75" customHeight="1" x14ac:dyDescent="0.2">
      <c r="A18" s="18"/>
      <c r="B18" s="35" t="s">
        <v>14</v>
      </c>
      <c r="C18" s="36" t="s">
        <v>3</v>
      </c>
      <c r="D18" s="37">
        <v>89032.15</v>
      </c>
      <c r="E18" s="37"/>
      <c r="F18" s="38"/>
      <c r="G18" s="11"/>
      <c r="H18" s="10"/>
      <c r="I18" s="9"/>
      <c r="J18" s="9"/>
      <c r="K18" s="9"/>
      <c r="L18" s="9"/>
      <c r="M18" s="9"/>
      <c r="N18" s="9"/>
      <c r="O18" s="9"/>
    </row>
    <row r="19" spans="1:15" s="5" customFormat="1" ht="12.75" customHeight="1" x14ac:dyDescent="0.2">
      <c r="A19" s="18"/>
      <c r="B19" s="35" t="s">
        <v>15</v>
      </c>
      <c r="C19" s="36" t="s">
        <v>3</v>
      </c>
      <c r="D19" s="37">
        <v>1105.6600000000001</v>
      </c>
      <c r="E19" s="37"/>
      <c r="F19" s="38"/>
      <c r="G19" s="11"/>
      <c r="H19" s="10"/>
      <c r="I19" s="9"/>
      <c r="J19" s="9"/>
      <c r="K19" s="9"/>
      <c r="L19" s="9"/>
      <c r="M19" s="9"/>
      <c r="N19" s="9"/>
      <c r="O19" s="9"/>
    </row>
    <row r="20" spans="1:15" s="5" customFormat="1" ht="12.75" customHeight="1" x14ac:dyDescent="0.2">
      <c r="A20" s="18"/>
      <c r="B20" s="35" t="s">
        <v>16</v>
      </c>
      <c r="C20" s="36" t="s">
        <v>3</v>
      </c>
      <c r="D20" s="37"/>
      <c r="E20" s="37">
        <v>90137.81</v>
      </c>
      <c r="F20" s="38"/>
      <c r="G20" s="11"/>
      <c r="H20" s="10"/>
      <c r="I20" s="9"/>
      <c r="J20" s="9"/>
      <c r="K20" s="9"/>
      <c r="L20" s="9"/>
      <c r="M20" s="9"/>
      <c r="N20" s="9"/>
      <c r="O20" s="9"/>
    </row>
    <row r="21" spans="1:15" s="5" customFormat="1" ht="12.75" customHeight="1" x14ac:dyDescent="0.2">
      <c r="A21" s="18"/>
      <c r="B21" s="35" t="s">
        <v>17</v>
      </c>
      <c r="C21" s="36" t="s">
        <v>3</v>
      </c>
      <c r="D21" s="37"/>
      <c r="E21" s="37"/>
      <c r="F21" s="38"/>
      <c r="G21" s="11"/>
      <c r="H21" s="10"/>
      <c r="I21" s="9"/>
      <c r="J21" s="9"/>
      <c r="K21" s="9"/>
      <c r="L21" s="9"/>
      <c r="M21" s="9"/>
      <c r="N21" s="9"/>
      <c r="O21" s="9"/>
    </row>
    <row r="22" spans="1:15" s="5" customFormat="1" ht="12.75" customHeight="1" x14ac:dyDescent="0.2">
      <c r="A22" s="18"/>
      <c r="B22" s="35" t="s">
        <v>18</v>
      </c>
      <c r="C22" s="36" t="s">
        <v>3</v>
      </c>
      <c r="D22" s="37">
        <v>11500</v>
      </c>
      <c r="E22" s="37"/>
      <c r="F22" s="38"/>
      <c r="G22" s="11"/>
      <c r="H22" s="10"/>
      <c r="I22" s="9"/>
      <c r="J22" s="9"/>
      <c r="K22" s="9"/>
      <c r="L22" s="9"/>
      <c r="M22" s="9"/>
      <c r="N22" s="9"/>
      <c r="O22" s="9"/>
    </row>
    <row r="23" spans="1:15" s="5" customFormat="1" ht="12.75" customHeight="1" x14ac:dyDescent="0.2">
      <c r="A23" s="18"/>
      <c r="B23" s="35" t="s">
        <v>19</v>
      </c>
      <c r="C23" s="36" t="s">
        <v>3</v>
      </c>
      <c r="D23" s="37">
        <v>-7500</v>
      </c>
      <c r="E23" s="37"/>
      <c r="F23" s="38"/>
      <c r="G23" s="11"/>
      <c r="H23" s="10"/>
      <c r="I23" s="9"/>
      <c r="J23" s="9"/>
      <c r="K23" s="9"/>
      <c r="L23" s="9"/>
      <c r="M23" s="9"/>
      <c r="N23" s="9"/>
      <c r="O23" s="9"/>
    </row>
    <row r="24" spans="1:15" s="5" customFormat="1" ht="12.75" customHeight="1" x14ac:dyDescent="0.2">
      <c r="A24" s="18"/>
      <c r="B24" s="35" t="s">
        <v>20</v>
      </c>
      <c r="C24" s="36" t="s">
        <v>3</v>
      </c>
      <c r="D24" s="37"/>
      <c r="E24" s="37">
        <v>4000</v>
      </c>
      <c r="F24" s="38"/>
      <c r="G24" s="11"/>
      <c r="H24" s="10"/>
      <c r="I24" s="9"/>
      <c r="J24" s="9"/>
      <c r="K24" s="9"/>
      <c r="L24" s="9"/>
      <c r="M24" s="9"/>
      <c r="N24" s="9"/>
      <c r="O24" s="9"/>
    </row>
    <row r="25" spans="1:15" s="5" customFormat="1" ht="12.75" customHeight="1" x14ac:dyDescent="0.2">
      <c r="A25" s="18"/>
      <c r="B25" s="35" t="s">
        <v>21</v>
      </c>
      <c r="C25" s="36" t="s">
        <v>3</v>
      </c>
      <c r="D25" s="37"/>
      <c r="E25" s="37"/>
      <c r="F25" s="38"/>
      <c r="G25" s="11"/>
      <c r="H25" s="10"/>
      <c r="I25" s="9"/>
      <c r="J25" s="9"/>
      <c r="K25" s="9"/>
      <c r="L25" s="9"/>
      <c r="M25" s="9"/>
      <c r="N25" s="9"/>
      <c r="O25" s="9"/>
    </row>
    <row r="26" spans="1:15" s="5" customFormat="1" ht="12.75" customHeight="1" x14ac:dyDescent="0.2">
      <c r="A26" s="18"/>
      <c r="B26" s="35" t="s">
        <v>22</v>
      </c>
      <c r="C26" s="36" t="s">
        <v>3</v>
      </c>
      <c r="D26" s="37">
        <v>4295.03</v>
      </c>
      <c r="E26" s="37"/>
      <c r="F26" s="38"/>
      <c r="G26" s="11"/>
      <c r="H26" s="10"/>
      <c r="I26" s="9"/>
      <c r="J26" s="9"/>
      <c r="K26" s="9"/>
      <c r="L26" s="9"/>
      <c r="M26" s="9"/>
      <c r="N26" s="9"/>
      <c r="O26" s="9"/>
    </row>
    <row r="27" spans="1:15" s="5" customFormat="1" ht="12.75" customHeight="1" x14ac:dyDescent="0.2">
      <c r="A27" s="18"/>
      <c r="B27" s="35" t="s">
        <v>23</v>
      </c>
      <c r="C27" s="36" t="s">
        <v>3</v>
      </c>
      <c r="D27" s="37"/>
      <c r="E27" s="37">
        <v>2225.3200000000002</v>
      </c>
      <c r="F27" s="38"/>
      <c r="G27" s="11"/>
      <c r="H27" s="10"/>
      <c r="I27" s="9"/>
      <c r="J27" s="9"/>
      <c r="K27" s="9"/>
      <c r="L27" s="9"/>
      <c r="M27" s="9"/>
      <c r="N27" s="9"/>
      <c r="O27" s="9"/>
    </row>
    <row r="28" spans="1:15" s="5" customFormat="1" ht="12.75" customHeight="1" x14ac:dyDescent="0.2">
      <c r="A28" s="18"/>
      <c r="B28" s="35" t="s">
        <v>24</v>
      </c>
      <c r="C28" s="36" t="s">
        <v>3</v>
      </c>
      <c r="D28" s="37"/>
      <c r="E28" s="37">
        <v>-741.78</v>
      </c>
      <c r="F28" s="38"/>
      <c r="G28" s="11"/>
      <c r="H28" s="10"/>
      <c r="I28" s="9"/>
      <c r="J28" s="9"/>
      <c r="K28" s="9"/>
      <c r="L28" s="9"/>
      <c r="M28" s="9"/>
      <c r="N28" s="9"/>
      <c r="O28" s="9"/>
    </row>
    <row r="29" spans="1:15" s="5" customFormat="1" ht="12.75" customHeight="1" x14ac:dyDescent="0.2">
      <c r="A29" s="18"/>
      <c r="B29" s="35" t="s">
        <v>25</v>
      </c>
      <c r="C29" s="36" t="s">
        <v>3</v>
      </c>
      <c r="D29" s="37"/>
      <c r="E29" s="37"/>
      <c r="F29" s="38">
        <f>E15+E16+E20+E24+D26+E27+E28</f>
        <v>183262.47</v>
      </c>
      <c r="G29" s="11"/>
      <c r="H29" s="10"/>
      <c r="I29" s="9"/>
      <c r="J29" s="9"/>
      <c r="K29" s="9"/>
      <c r="L29" s="9"/>
      <c r="M29" s="9"/>
      <c r="N29" s="9"/>
      <c r="O29" s="9"/>
    </row>
    <row r="30" spans="1:15" s="5" customFormat="1" ht="12.75" customHeight="1" x14ac:dyDescent="0.2">
      <c r="A30" s="18"/>
      <c r="B30" s="35" t="s">
        <v>26</v>
      </c>
      <c r="C30" s="36" t="s">
        <v>3</v>
      </c>
      <c r="D30" s="37"/>
      <c r="E30" s="37"/>
      <c r="F30" s="38"/>
      <c r="G30" s="11"/>
      <c r="H30" s="10"/>
      <c r="I30" s="9"/>
      <c r="J30" s="9"/>
      <c r="K30" s="9"/>
      <c r="L30" s="9"/>
      <c r="M30" s="9"/>
      <c r="N30" s="9"/>
      <c r="O30" s="9"/>
    </row>
    <row r="31" spans="1:15" s="5" customFormat="1" ht="12.75" customHeight="1" x14ac:dyDescent="0.2">
      <c r="A31" s="18"/>
      <c r="B31" s="35" t="s">
        <v>27</v>
      </c>
      <c r="C31" s="36" t="s">
        <v>3</v>
      </c>
      <c r="D31" s="37"/>
      <c r="E31" s="37"/>
      <c r="F31" s="38"/>
      <c r="G31" s="11"/>
      <c r="H31" s="10"/>
      <c r="I31" s="9"/>
      <c r="J31" s="9"/>
      <c r="K31" s="9"/>
      <c r="L31" s="9"/>
      <c r="M31" s="9"/>
      <c r="N31" s="9"/>
      <c r="O31" s="9"/>
    </row>
    <row r="32" spans="1:15" s="5" customFormat="1" ht="12.75" customHeight="1" x14ac:dyDescent="0.2">
      <c r="A32" s="18"/>
      <c r="B32" s="35" t="s">
        <v>28</v>
      </c>
      <c r="C32" s="36" t="s">
        <v>3</v>
      </c>
      <c r="D32" s="37">
        <v>6398.55</v>
      </c>
      <c r="E32" s="37"/>
      <c r="F32" s="38"/>
      <c r="G32" s="11"/>
      <c r="H32" s="10"/>
      <c r="I32" s="9"/>
      <c r="J32" s="9"/>
      <c r="K32" s="9"/>
      <c r="L32" s="9"/>
      <c r="M32" s="9"/>
      <c r="N32" s="9"/>
      <c r="O32" s="9"/>
    </row>
    <row r="33" spans="1:15" s="5" customFormat="1" ht="12.75" customHeight="1" x14ac:dyDescent="0.2">
      <c r="A33" s="18"/>
      <c r="B33" s="35" t="s">
        <v>29</v>
      </c>
      <c r="C33" s="36" t="s">
        <v>3</v>
      </c>
      <c r="D33" s="37">
        <v>13387.64</v>
      </c>
      <c r="E33" s="37"/>
      <c r="F33" s="38"/>
      <c r="G33" s="11"/>
      <c r="H33" s="10"/>
      <c r="I33" s="9"/>
      <c r="J33" s="9"/>
      <c r="K33" s="9"/>
      <c r="L33" s="9"/>
      <c r="M33" s="9"/>
      <c r="N33" s="9"/>
      <c r="O33" s="9"/>
    </row>
    <row r="34" spans="1:15" s="5" customFormat="1" ht="12.75" customHeight="1" x14ac:dyDescent="0.2">
      <c r="A34" s="18"/>
      <c r="B34" s="35" t="s">
        <v>30</v>
      </c>
      <c r="C34" s="36" t="s">
        <v>3</v>
      </c>
      <c r="D34" s="37">
        <v>100</v>
      </c>
      <c r="E34" s="37"/>
      <c r="F34" s="38"/>
      <c r="G34" s="11"/>
      <c r="H34" s="10"/>
      <c r="I34" s="9"/>
      <c r="J34" s="9"/>
      <c r="K34" s="9"/>
      <c r="L34" s="9"/>
      <c r="M34" s="9"/>
      <c r="N34" s="9"/>
      <c r="O34" s="9"/>
    </row>
    <row r="35" spans="1:15" s="5" customFormat="1" ht="12.75" customHeight="1" x14ac:dyDescent="0.2">
      <c r="A35" s="18"/>
      <c r="B35" s="35" t="s">
        <v>31</v>
      </c>
      <c r="C35" s="36" t="s">
        <v>3</v>
      </c>
      <c r="D35" s="37">
        <v>15000</v>
      </c>
      <c r="E35" s="37"/>
      <c r="F35" s="38"/>
      <c r="G35" s="11"/>
      <c r="H35" s="10"/>
      <c r="I35" s="9"/>
      <c r="J35" s="9"/>
      <c r="K35" s="9"/>
      <c r="L35" s="9"/>
      <c r="M35" s="9"/>
      <c r="N35" s="9"/>
      <c r="O35" s="9"/>
    </row>
    <row r="36" spans="1:15" s="5" customFormat="1" ht="12.75" customHeight="1" x14ac:dyDescent="0.2">
      <c r="A36" s="18"/>
      <c r="B36" s="35" t="s">
        <v>32</v>
      </c>
      <c r="C36" s="36" t="s">
        <v>3</v>
      </c>
      <c r="D36" s="37"/>
      <c r="E36" s="37">
        <f>SUM(D32:D36)</f>
        <v>34886.19</v>
      </c>
      <c r="F36" s="38"/>
      <c r="G36" s="11"/>
      <c r="H36" s="10"/>
      <c r="I36" s="9"/>
      <c r="J36" s="9"/>
      <c r="K36" s="9"/>
      <c r="L36" s="9"/>
      <c r="M36" s="9"/>
      <c r="N36" s="9"/>
      <c r="O36" s="9"/>
    </row>
    <row r="37" spans="1:15" s="5" customFormat="1" ht="12.75" customHeight="1" x14ac:dyDescent="0.2">
      <c r="A37" s="18"/>
      <c r="B37" s="35" t="s">
        <v>33</v>
      </c>
      <c r="C37" s="36" t="s">
        <v>3</v>
      </c>
      <c r="D37" s="37"/>
      <c r="E37" s="37"/>
      <c r="F37" s="38"/>
      <c r="G37" s="11"/>
      <c r="H37" s="10"/>
      <c r="I37" s="9"/>
      <c r="J37" s="9"/>
      <c r="K37" s="9"/>
      <c r="L37" s="9"/>
      <c r="M37" s="9"/>
      <c r="N37" s="9"/>
      <c r="O37" s="9"/>
    </row>
    <row r="38" spans="1:15" s="5" customFormat="1" ht="12.75" customHeight="1" x14ac:dyDescent="0.2">
      <c r="A38" s="18"/>
      <c r="B38" s="35" t="s">
        <v>34</v>
      </c>
      <c r="C38" s="36" t="s">
        <v>3</v>
      </c>
      <c r="D38" s="37">
        <v>2115.3000000000002</v>
      </c>
      <c r="E38" s="37"/>
      <c r="F38" s="38"/>
      <c r="G38" s="11"/>
      <c r="H38" s="10"/>
      <c r="I38" s="9"/>
      <c r="J38" s="9"/>
      <c r="K38" s="9"/>
      <c r="L38" s="9"/>
      <c r="M38" s="9"/>
      <c r="N38" s="9"/>
      <c r="O38" s="9"/>
    </row>
    <row r="39" spans="1:15" s="5" customFormat="1" ht="12.75" customHeight="1" x14ac:dyDescent="0.2">
      <c r="A39" s="18"/>
      <c r="B39" s="35" t="s">
        <v>35</v>
      </c>
      <c r="C39" s="36" t="s">
        <v>3</v>
      </c>
      <c r="D39" s="37">
        <v>-408.31</v>
      </c>
      <c r="E39" s="37"/>
      <c r="F39" s="38"/>
      <c r="G39" s="11"/>
      <c r="H39" s="10"/>
      <c r="I39" s="9"/>
      <c r="J39" s="9"/>
      <c r="K39" s="9"/>
      <c r="L39" s="9"/>
      <c r="M39" s="9"/>
      <c r="N39" s="9"/>
      <c r="O39" s="9"/>
    </row>
    <row r="40" spans="1:15" s="5" customFormat="1" ht="12.75" customHeight="1" x14ac:dyDescent="0.2">
      <c r="A40" s="18"/>
      <c r="B40" s="35" t="s">
        <v>36</v>
      </c>
      <c r="C40" s="36" t="s">
        <v>3</v>
      </c>
      <c r="D40" s="37"/>
      <c r="E40" s="37">
        <v>1706.99</v>
      </c>
      <c r="F40" s="38"/>
      <c r="G40" s="11"/>
      <c r="H40" s="10"/>
      <c r="I40" s="9"/>
      <c r="J40" s="9"/>
      <c r="K40" s="9"/>
      <c r="L40" s="9"/>
      <c r="M40" s="9"/>
      <c r="N40" s="9"/>
      <c r="O40" s="9"/>
    </row>
    <row r="41" spans="1:15" s="5" customFormat="1" ht="12.75" customHeight="1" x14ac:dyDescent="0.2">
      <c r="A41" s="18"/>
      <c r="B41" s="35" t="s">
        <v>37</v>
      </c>
      <c r="C41" s="36" t="s">
        <v>3</v>
      </c>
      <c r="D41" s="37"/>
      <c r="E41" s="37"/>
      <c r="F41" s="38">
        <f>E36+E40</f>
        <v>36593.18</v>
      </c>
      <c r="G41" s="11"/>
      <c r="H41" s="10"/>
      <c r="I41" s="9"/>
      <c r="J41" s="9"/>
      <c r="K41" s="9"/>
      <c r="L41" s="9"/>
      <c r="M41" s="9"/>
      <c r="N41" s="9"/>
      <c r="O41" s="9"/>
    </row>
    <row r="42" spans="1:15" s="5" customFormat="1" ht="12.75" customHeight="1" x14ac:dyDescent="0.2">
      <c r="A42" s="18"/>
      <c r="B42" s="35" t="s">
        <v>38</v>
      </c>
      <c r="C42" s="36"/>
      <c r="D42" s="37"/>
      <c r="E42" s="37"/>
      <c r="F42" s="38">
        <f>F29-F41</f>
        <v>146669.29</v>
      </c>
      <c r="G42" s="11"/>
      <c r="H42" s="10"/>
      <c r="I42" s="9"/>
      <c r="J42" s="9"/>
      <c r="K42" s="9"/>
      <c r="L42" s="9"/>
      <c r="M42" s="9"/>
      <c r="N42" s="9"/>
      <c r="O42" s="9"/>
    </row>
    <row r="43" spans="1:15" s="5" customFormat="1" ht="12.75" customHeight="1" x14ac:dyDescent="0.2">
      <c r="A43" s="18"/>
      <c r="B43" s="35" t="s">
        <v>39</v>
      </c>
      <c r="C43" s="36" t="s">
        <v>3</v>
      </c>
      <c r="D43" s="37"/>
      <c r="E43" s="37"/>
      <c r="F43" s="38"/>
      <c r="G43" s="11"/>
      <c r="H43" s="10"/>
      <c r="I43" s="9"/>
      <c r="J43" s="9"/>
      <c r="K43" s="9"/>
      <c r="L43" s="9"/>
      <c r="M43" s="9"/>
      <c r="N43" s="9"/>
      <c r="O43" s="9"/>
    </row>
    <row r="44" spans="1:15" s="5" customFormat="1" ht="12.75" customHeight="1" x14ac:dyDescent="0.2">
      <c r="A44" s="18"/>
      <c r="B44" s="35" t="s">
        <v>40</v>
      </c>
      <c r="C44" s="36" t="s">
        <v>3</v>
      </c>
      <c r="D44" s="37"/>
      <c r="E44" s="37">
        <v>138965.82</v>
      </c>
      <c r="F44" s="38"/>
      <c r="G44" s="11"/>
      <c r="H44" s="10"/>
      <c r="I44" s="9"/>
      <c r="J44" s="9"/>
      <c r="K44" s="9"/>
      <c r="L44" s="9"/>
      <c r="M44" s="9"/>
      <c r="N44" s="9"/>
      <c r="O44" s="9"/>
    </row>
    <row r="45" spans="1:15" s="5" customFormat="1" ht="12.75" customHeight="1" x14ac:dyDescent="0.2">
      <c r="A45" s="18"/>
      <c r="B45" s="35" t="s">
        <v>41</v>
      </c>
      <c r="C45" s="36" t="s">
        <v>3</v>
      </c>
      <c r="D45" s="37"/>
      <c r="E45" s="37">
        <v>7703.47</v>
      </c>
      <c r="F45" s="38"/>
      <c r="G45" s="11"/>
      <c r="H45" s="10"/>
      <c r="I45" s="9"/>
      <c r="J45" s="9"/>
      <c r="K45" s="9"/>
      <c r="L45" s="9"/>
      <c r="M45" s="9"/>
      <c r="N45" s="9"/>
      <c r="O45" s="9"/>
    </row>
    <row r="46" spans="1:15" s="5" customFormat="1" ht="12.75" customHeight="1" x14ac:dyDescent="0.2">
      <c r="A46" s="18"/>
      <c r="B46" s="35" t="s">
        <v>42</v>
      </c>
      <c r="C46" s="36" t="s">
        <v>3</v>
      </c>
      <c r="D46" s="37"/>
      <c r="E46" s="37"/>
      <c r="F46" s="38">
        <f>SUM(E44:E45)</f>
        <v>146669.29</v>
      </c>
      <c r="G46" s="11"/>
      <c r="H46" s="10"/>
      <c r="I46" s="9"/>
      <c r="J46" s="9"/>
      <c r="K46" s="9"/>
      <c r="L46" s="9"/>
      <c r="M46" s="9"/>
      <c r="N46" s="9"/>
      <c r="O46" s="9"/>
    </row>
    <row r="47" spans="1:15" s="5" customFormat="1" ht="12.75" customHeight="1" x14ac:dyDescent="0.2">
      <c r="A47" s="18"/>
      <c r="B47" s="35"/>
      <c r="C47" s="36"/>
      <c r="D47" s="37"/>
      <c r="E47" s="37"/>
      <c r="F47" s="38"/>
      <c r="G47" s="11"/>
      <c r="H47" s="10"/>
      <c r="I47" s="9"/>
      <c r="J47" s="9"/>
      <c r="K47" s="9"/>
      <c r="L47" s="9"/>
      <c r="M47" s="9"/>
      <c r="N47" s="9"/>
      <c r="O47" s="9"/>
    </row>
    <row r="48" spans="1:15" s="17" customFormat="1" ht="2.1" customHeight="1" x14ac:dyDescent="0.2">
      <c r="A48" s="22"/>
      <c r="B48" s="25"/>
      <c r="C48" s="14"/>
      <c r="D48" s="14"/>
      <c r="E48" s="14"/>
      <c r="F48" s="29"/>
      <c r="G48" s="26"/>
      <c r="H48" s="15"/>
      <c r="I48" s="16"/>
      <c r="J48" s="16"/>
      <c r="K48" s="16"/>
      <c r="L48" s="16"/>
      <c r="M48" s="16"/>
      <c r="N48" s="16"/>
      <c r="O48" s="16"/>
    </row>
    <row r="49" spans="2:7" s="2" customFormat="1" ht="12" x14ac:dyDescent="0.2">
      <c r="B49" s="32"/>
      <c r="C49" s="33"/>
      <c r="D49" s="33"/>
      <c r="E49" s="33"/>
      <c r="F49" s="34"/>
      <c r="G49" s="11"/>
    </row>
    <row r="50" spans="2:7" ht="12" x14ac:dyDescent="0.2">
      <c r="G50" s="11"/>
    </row>
    <row r="51" spans="2:7" ht="12" x14ac:dyDescent="0.2">
      <c r="G51" s="11"/>
    </row>
    <row r="52" spans="2:7" ht="12.75" x14ac:dyDescent="0.2">
      <c r="B52"/>
      <c r="C52"/>
      <c r="D52"/>
      <c r="E52"/>
      <c r="G52" s="11"/>
    </row>
    <row r="53" spans="2:7" ht="12.75" x14ac:dyDescent="0.2">
      <c r="B53"/>
      <c r="C53"/>
      <c r="D53"/>
      <c r="E53"/>
      <c r="G53" s="11"/>
    </row>
    <row r="54" spans="2:7" ht="12.75" x14ac:dyDescent="0.2">
      <c r="B54"/>
      <c r="C54"/>
      <c r="D54"/>
      <c r="E54"/>
      <c r="G54" s="11"/>
    </row>
    <row r="55" spans="2:7" ht="12.75" x14ac:dyDescent="0.2">
      <c r="B55"/>
      <c r="C55"/>
      <c r="D55"/>
      <c r="E55"/>
    </row>
    <row r="56" spans="2:7" ht="12.75" x14ac:dyDescent="0.2">
      <c r="B56"/>
      <c r="C56"/>
      <c r="D56"/>
      <c r="E56"/>
    </row>
    <row r="57" spans="2:7" ht="12.75" x14ac:dyDescent="0.2">
      <c r="B57"/>
      <c r="C57"/>
      <c r="D57"/>
      <c r="E57"/>
    </row>
    <row r="58" spans="2:7" ht="12.75" x14ac:dyDescent="0.2">
      <c r="B58"/>
      <c r="C58"/>
      <c r="D58"/>
      <c r="E58"/>
    </row>
    <row r="59" spans="2:7" ht="12.75" x14ac:dyDescent="0.2">
      <c r="B59"/>
      <c r="C59"/>
      <c r="D59"/>
      <c r="E59"/>
    </row>
  </sheetData>
  <mergeCells count="3">
    <mergeCell ref="B4:F4"/>
    <mergeCell ref="B2:F2"/>
    <mergeCell ref="B3:F3"/>
  </mergeCells>
  <phoneticPr fontId="0" type="noConversion"/>
  <printOptions horizontalCentered="1"/>
  <pageMargins left="0.25" right="0.25" top="0.75" bottom="0.75" header="0.3" footer="0.3"/>
  <pageSetup paperSize="9" orientation="portrait" cellComments="atEnd" horizontalDpi="300" verticalDpi="300" r:id="rId1"/>
  <headerFooter alignWithMargins="0">
    <oddHeader>&amp;L&amp;8&amp;C&amp;8MYOB / Excel&amp;R&amp;8</oddHeader>
    <oddFooter>&amp;CPage 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Sep P&amp;L with budget</vt:lpstr>
      <vt:lpstr>YTD P&amp;L with budget</vt:lpstr>
      <vt:lpstr>Activity P&amp;L</vt:lpstr>
      <vt:lpstr>Balance sheet</vt:lpstr>
      <vt:lpstr>'Balance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MYOB Technology Pty Ltd</dc:creator>
  <cp:lastModifiedBy>aa</cp:lastModifiedBy>
  <cp:lastPrinted>2013-09-24T22:18:11Z</cp:lastPrinted>
  <dcterms:created xsi:type="dcterms:W3CDTF">1997-08-18T19:59:51Z</dcterms:created>
  <dcterms:modified xsi:type="dcterms:W3CDTF">2018-10-14T08:01:50Z</dcterms:modified>
</cp:coreProperties>
</file>